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1 - Příprava území" sheetId="2" r:id="rId2"/>
    <sheet name="SO 101 - Komunikace a zpe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001 - Příprava území'!$C$119:$K$143</definedName>
    <definedName name="_xlnm.Print_Area" localSheetId="1">'SO 001 - Příprava území'!$C$4:$J$76,'SO 001 - Příprava území'!$C$82:$J$101,'SO 001 - Příprava území'!$C$107:$J$143</definedName>
    <definedName name="_xlnm.Print_Titles" localSheetId="1">'SO 001 - Příprava území'!$119:$119</definedName>
    <definedName name="_xlnm._FilterDatabase" localSheetId="2" hidden="1">'SO 101 - Komunikace a zpe...'!$C$131:$K$236</definedName>
    <definedName name="_xlnm.Print_Area" localSheetId="2">'SO 101 - Komunikace a zpe...'!$C$4:$J$76,'SO 101 - Komunikace a zpe...'!$C$82:$J$113,'SO 101 - Komunikace a zpe...'!$C$119:$J$236</definedName>
    <definedName name="_xlnm.Print_Titles" localSheetId="2">'SO 101 - Komunikace a zpe...'!$131:$131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36"/>
  <c r="BH236"/>
  <c r="BG236"/>
  <c r="BF236"/>
  <c r="T236"/>
  <c r="T235"/>
  <c r="R236"/>
  <c r="R235"/>
  <c r="P236"/>
  <c r="P235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6"/>
  <c r="E124"/>
  <c r="F89"/>
  <c r="E87"/>
  <c r="J24"/>
  <c r="E24"/>
  <c r="J129"/>
  <c r="J23"/>
  <c r="J21"/>
  <c r="E21"/>
  <c r="J128"/>
  <c r="J20"/>
  <c r="J18"/>
  <c r="E18"/>
  <c r="F129"/>
  <c r="J17"/>
  <c r="J15"/>
  <c r="E15"/>
  <c r="F128"/>
  <c r="J14"/>
  <c r="J12"/>
  <c r="J89"/>
  <c r="E7"/>
  <c r="E122"/>
  <c i="2" r="J37"/>
  <c r="J36"/>
  <c i="1" r="AY95"/>
  <c i="2" r="J35"/>
  <c i="1" r="AX95"/>
  <c i="2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85"/>
  <c i="1" r="L90"/>
  <c r="AM90"/>
  <c r="AM89"/>
  <c r="L89"/>
  <c r="AM87"/>
  <c r="L87"/>
  <c r="L85"/>
  <c r="L84"/>
  <c i="2" r="BK125"/>
  <c r="BK132"/>
  <c r="J129"/>
  <c r="BK123"/>
  <c i="3" r="BK204"/>
  <c r="BK196"/>
  <c r="BK186"/>
  <c r="BK178"/>
  <c r="J171"/>
  <c r="BK162"/>
  <c r="BK158"/>
  <c r="BK149"/>
  <c r="J140"/>
  <c r="BK236"/>
  <c r="J231"/>
  <c r="BK227"/>
  <c r="J220"/>
  <c r="J214"/>
  <c r="BK207"/>
  <c r="BK199"/>
  <c r="BK195"/>
  <c r="BK180"/>
  <c r="BK177"/>
  <c r="BK169"/>
  <c r="J167"/>
  <c r="BK164"/>
  <c r="BK147"/>
  <c r="BK138"/>
  <c r="BK212"/>
  <c r="BK202"/>
  <c r="J196"/>
  <c r="BK192"/>
  <c r="BK187"/>
  <c r="BK183"/>
  <c r="J156"/>
  <c r="J147"/>
  <c r="J142"/>
  <c r="J138"/>
  <c r="BK231"/>
  <c r="BK220"/>
  <c r="J212"/>
  <c r="J209"/>
  <c r="J204"/>
  <c r="J202"/>
  <c r="J195"/>
  <c r="J189"/>
  <c r="BK182"/>
  <c r="BK179"/>
  <c r="J172"/>
  <c r="J168"/>
  <c r="J159"/>
  <c r="J153"/>
  <c r="BK145"/>
  <c r="BK142"/>
  <c r="J136"/>
  <c i="2" r="J143"/>
  <c r="J138"/>
  <c r="BK134"/>
  <c r="J124"/>
  <c r="BK143"/>
  <c r="BK137"/>
  <c r="J135"/>
  <c r="J126"/>
  <c r="BK124"/>
  <c r="BK141"/>
  <c r="J137"/>
  <c r="BK136"/>
  <c r="J134"/>
  <c r="J130"/>
  <c r="J128"/>
  <c r="BK126"/>
  <c r="BK142"/>
  <c r="BK138"/>
  <c i="3" r="J236"/>
  <c r="J230"/>
  <c r="J222"/>
  <c r="BK214"/>
  <c r="J203"/>
  <c r="J193"/>
  <c r="BK185"/>
  <c r="J183"/>
  <c r="J174"/>
  <c r="BK163"/>
  <c r="BK159"/>
  <c r="J151"/>
  <c r="J145"/>
  <c r="BK136"/>
  <c r="BK228"/>
  <c r="BK223"/>
  <c r="BK215"/>
  <c r="J213"/>
  <c r="J206"/>
  <c r="J197"/>
  <c r="J191"/>
  <c r="J178"/>
  <c r="J173"/>
  <c r="BK168"/>
  <c r="J165"/>
  <c r="BK151"/>
  <c r="BK146"/>
  <c r="J137"/>
  <c r="J227"/>
  <c r="J219"/>
  <c r="J216"/>
  <c r="BK209"/>
  <c r="J205"/>
  <c r="J199"/>
  <c r="J194"/>
  <c r="J190"/>
  <c r="J188"/>
  <c r="J184"/>
  <c r="J177"/>
  <c r="BK174"/>
  <c r="J169"/>
  <c r="J154"/>
  <c r="J149"/>
  <c r="BK144"/>
  <c r="BK141"/>
  <c r="J232"/>
  <c r="J223"/>
  <c r="BK216"/>
  <c r="BK211"/>
  <c r="J207"/>
  <c r="BK205"/>
  <c r="BK201"/>
  <c r="BK194"/>
  <c r="BK188"/>
  <c r="J187"/>
  <c r="J180"/>
  <c r="BK173"/>
  <c r="J170"/>
  <c r="BK160"/>
  <c r="BK155"/>
  <c i="2" r="J142"/>
  <c r="J141"/>
  <c r="J136"/>
  <c r="J133"/>
  <c r="BK127"/>
  <c i="1" r="AS94"/>
  <c i="2" r="J132"/>
  <c r="J125"/>
  <c r="J123"/>
  <c r="BK140"/>
  <c r="BK135"/>
  <c r="BK133"/>
  <c r="BK129"/>
  <c r="J127"/>
  <c r="J140"/>
  <c r="BK130"/>
  <c r="BK128"/>
  <c i="3" r="J234"/>
  <c r="J226"/>
  <c r="BK219"/>
  <c r="J211"/>
  <c r="J210"/>
  <c r="BK197"/>
  <c r="BK190"/>
  <c r="BK184"/>
  <c r="J175"/>
  <c r="BK167"/>
  <c r="J160"/>
  <c r="BK156"/>
  <c r="BK137"/>
  <c r="BK232"/>
  <c r="BK230"/>
  <c r="BK226"/>
  <c r="J217"/>
  <c r="J208"/>
  <c r="J201"/>
  <c r="J192"/>
  <c r="J179"/>
  <c r="BK170"/>
  <c r="BK166"/>
  <c r="BK154"/>
  <c r="J139"/>
  <c r="J135"/>
  <c r="BK222"/>
  <c r="BK217"/>
  <c r="J215"/>
  <c r="BK208"/>
  <c r="BK200"/>
  <c r="BK193"/>
  <c r="BK189"/>
  <c r="J186"/>
  <c r="J182"/>
  <c r="BK176"/>
  <c r="BK175"/>
  <c r="BK172"/>
  <c r="J166"/>
  <c r="BK165"/>
  <c r="J164"/>
  <c r="J163"/>
  <c r="J155"/>
  <c r="BK153"/>
  <c r="J143"/>
  <c r="BK140"/>
  <c r="BK234"/>
  <c r="J228"/>
  <c r="BK213"/>
  <c r="BK210"/>
  <c r="BK206"/>
  <c r="BK203"/>
  <c r="J200"/>
  <c r="BK191"/>
  <c r="J185"/>
  <c r="J176"/>
  <c r="BK171"/>
  <c r="J162"/>
  <c r="J158"/>
  <c r="J146"/>
  <c r="J144"/>
  <c r="BK143"/>
  <c r="J141"/>
  <c r="BK139"/>
  <c r="BK135"/>
  <c i="2" l="1" r="R122"/>
  <c r="P131"/>
  <c r="P139"/>
  <c i="3" r="R134"/>
  <c r="R152"/>
  <c r="T157"/>
  <c r="R161"/>
  <c r="P181"/>
  <c r="P198"/>
  <c r="BK221"/>
  <c r="J221"/>
  <c r="J107"/>
  <c i="2" r="P122"/>
  <c r="P121"/>
  <c r="P120"/>
  <c i="1" r="AU95"/>
  <c i="2" r="BK131"/>
  <c r="J131"/>
  <c r="J99"/>
  <c r="BK139"/>
  <c r="J139"/>
  <c r="J100"/>
  <c i="3" r="BK134"/>
  <c r="BK157"/>
  <c r="J157"/>
  <c r="J102"/>
  <c r="P157"/>
  <c r="T161"/>
  <c r="T181"/>
  <c r="T198"/>
  <c r="R218"/>
  <c r="P221"/>
  <c i="2" r="BK122"/>
  <c r="BK121"/>
  <c r="BK120"/>
  <c r="J120"/>
  <c r="J96"/>
  <c r="T131"/>
  <c r="T139"/>
  <c i="3" r="P134"/>
  <c r="P152"/>
  <c r="R157"/>
  <c r="P161"/>
  <c r="R181"/>
  <c r="R198"/>
  <c r="P218"/>
  <c r="T221"/>
  <c r="P225"/>
  <c i="2" r="T122"/>
  <c r="T121"/>
  <c r="T120"/>
  <c r="R131"/>
  <c r="R139"/>
  <c i="3" r="T134"/>
  <c r="BK152"/>
  <c r="J152"/>
  <c r="J101"/>
  <c r="T152"/>
  <c r="BK161"/>
  <c r="J161"/>
  <c r="J103"/>
  <c r="BK181"/>
  <c r="J181"/>
  <c r="J104"/>
  <c r="BK198"/>
  <c r="J198"/>
  <c r="J105"/>
  <c r="BK218"/>
  <c r="J218"/>
  <c r="J106"/>
  <c r="T218"/>
  <c r="R221"/>
  <c r="BK225"/>
  <c r="J225"/>
  <c r="J109"/>
  <c r="R225"/>
  <c r="T225"/>
  <c r="BK229"/>
  <c r="J229"/>
  <c r="J110"/>
  <c r="P229"/>
  <c r="R229"/>
  <c r="T229"/>
  <c r="BK150"/>
  <c r="J150"/>
  <c r="J100"/>
  <c r="BK148"/>
  <c r="J148"/>
  <c r="J99"/>
  <c r="BK233"/>
  <c r="J233"/>
  <c r="J111"/>
  <c r="BK235"/>
  <c r="J235"/>
  <c r="J112"/>
  <c i="2" r="J121"/>
  <c r="J97"/>
  <c r="J122"/>
  <c r="J98"/>
  <c i="3" r="E85"/>
  <c r="J91"/>
  <c r="J126"/>
  <c r="BE137"/>
  <c r="BE147"/>
  <c r="BE149"/>
  <c r="BE162"/>
  <c r="BE164"/>
  <c r="BE166"/>
  <c r="BE168"/>
  <c r="BE177"/>
  <c r="BE183"/>
  <c r="BE185"/>
  <c r="BE189"/>
  <c r="BE192"/>
  <c r="BE195"/>
  <c r="BE197"/>
  <c r="BE207"/>
  <c r="BE214"/>
  <c r="BE228"/>
  <c r="F91"/>
  <c r="F92"/>
  <c r="BE136"/>
  <c r="BE145"/>
  <c r="BE146"/>
  <c r="BE156"/>
  <c r="BE158"/>
  <c r="BE159"/>
  <c r="BE167"/>
  <c r="BE170"/>
  <c r="BE178"/>
  <c r="BE179"/>
  <c r="BE188"/>
  <c r="BE190"/>
  <c r="BE196"/>
  <c r="BE203"/>
  <c r="BE206"/>
  <c r="BE212"/>
  <c r="BE213"/>
  <c r="BE219"/>
  <c r="BE223"/>
  <c r="BE226"/>
  <c r="BE230"/>
  <c r="BE231"/>
  <c r="BE232"/>
  <c r="BE135"/>
  <c r="BE140"/>
  <c r="BE142"/>
  <c r="BE155"/>
  <c r="BE160"/>
  <c r="BE163"/>
  <c r="BE171"/>
  <c r="BE173"/>
  <c r="BE174"/>
  <c r="BE175"/>
  <c r="BE182"/>
  <c r="BE184"/>
  <c r="BE186"/>
  <c r="BE193"/>
  <c r="BE202"/>
  <c r="BE204"/>
  <c r="BE209"/>
  <c r="BE210"/>
  <c r="BE211"/>
  <c r="BE217"/>
  <c r="BE220"/>
  <c r="BE234"/>
  <c r="BE236"/>
  <c r="J92"/>
  <c r="BE138"/>
  <c r="BE139"/>
  <c r="BE141"/>
  <c r="BE143"/>
  <c r="BE144"/>
  <c r="BE151"/>
  <c r="BE153"/>
  <c r="BE154"/>
  <c r="BE165"/>
  <c r="BE169"/>
  <c r="BE172"/>
  <c r="BE176"/>
  <c r="BE180"/>
  <c r="BE187"/>
  <c r="BE191"/>
  <c r="BE194"/>
  <c r="BE199"/>
  <c r="BE200"/>
  <c r="BE201"/>
  <c r="BE205"/>
  <c r="BE208"/>
  <c r="BE215"/>
  <c r="BE216"/>
  <c r="BE222"/>
  <c r="BE227"/>
  <c i="2" r="F91"/>
  <c r="E110"/>
  <c r="J114"/>
  <c r="BE124"/>
  <c r="BE126"/>
  <c r="BE133"/>
  <c r="BE134"/>
  <c r="BE136"/>
  <c r="BE143"/>
  <c r="F92"/>
  <c r="BE123"/>
  <c r="BE137"/>
  <c r="BE142"/>
  <c r="J92"/>
  <c r="BE127"/>
  <c r="BE132"/>
  <c r="BE135"/>
  <c r="BE138"/>
  <c r="J91"/>
  <c r="BE125"/>
  <c r="BE128"/>
  <c r="BE129"/>
  <c r="BE130"/>
  <c r="BE140"/>
  <c r="BE141"/>
  <c r="J34"/>
  <c i="1" r="AW95"/>
  <c i="3" r="J34"/>
  <c i="1" r="AW96"/>
  <c i="2" r="J30"/>
  <c r="F35"/>
  <c i="1" r="BB95"/>
  <c i="3" r="F34"/>
  <c i="1" r="BA96"/>
  <c i="3" r="F37"/>
  <c i="1" r="BD96"/>
  <c i="2" r="F34"/>
  <c i="1" r="BA95"/>
  <c i="2" r="F36"/>
  <c i="1" r="BC95"/>
  <c i="3" r="F36"/>
  <c i="1" r="BC96"/>
  <c i="2" r="F37"/>
  <c i="1" r="BD95"/>
  <c i="3" r="F35"/>
  <c i="1" r="BB96"/>
  <c i="3" l="1" r="T133"/>
  <c r="P224"/>
  <c r="BK133"/>
  <c r="R224"/>
  <c r="T224"/>
  <c r="P133"/>
  <c r="P132"/>
  <c i="1" r="AU96"/>
  <c i="3" r="R133"/>
  <c r="R132"/>
  <c i="2" r="R121"/>
  <c r="R120"/>
  <c i="3" r="J134"/>
  <c r="J98"/>
  <c r="BK224"/>
  <c r="J224"/>
  <c r="J108"/>
  <c i="1" r="AG95"/>
  <c i="2" r="J33"/>
  <c i="1" r="AV95"/>
  <c r="AT95"/>
  <c r="AN95"/>
  <c i="3" r="J33"/>
  <c i="1" r="AV96"/>
  <c r="AT96"/>
  <c r="AU94"/>
  <c i="2" r="F33"/>
  <c i="1" r="AZ95"/>
  <c r="BB94"/>
  <c r="W31"/>
  <c r="BA94"/>
  <c r="W30"/>
  <c r="BD94"/>
  <c r="W33"/>
  <c r="BC94"/>
  <c r="W32"/>
  <c i="3" r="F33"/>
  <c i="1" r="AZ96"/>
  <c i="3" l="1" r="BK132"/>
  <c r="J132"/>
  <c r="J96"/>
  <c r="T132"/>
  <c r="J133"/>
  <c r="J97"/>
  <c i="2" r="J39"/>
  <c i="1" r="AZ94"/>
  <c r="AV94"/>
  <c r="AK29"/>
  <c r="AW94"/>
  <c r="AK30"/>
  <c r="AY94"/>
  <c r="AX94"/>
  <c i="3" l="1" r="J30"/>
  <c i="1" r="AG96"/>
  <c r="AG94"/>
  <c r="AK26"/>
  <c r="AK35"/>
  <c r="AT94"/>
  <c r="W29"/>
  <c i="3" l="1" r="J39"/>
  <c i="1"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<sst xmlns="http://schemas.openxmlformats.org/spreadsheetml/2006/main">
  <si>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</si>
  <si>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</si>
  <si>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</si>
  <si>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</si>
  <si>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</si>
  <si>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{c0eb6d26-dc6a-49aa-82da-72d77ce7b1b3}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</si>
  <si>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</si>
  <si>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</si>
  <si>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</si>
  <si>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</si>
  <si>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</si>
  <si>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</si>
  <si>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</si>
  <si>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</si>
  <si>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482023-1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</si>
  <si>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</si>
  <si>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</si>
  <si>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ZTV lokalita Laziště, Otrokovice - verze 1</t>
  </si>
  <si>
    <t>KSO:</t>
  </si>
  <si>
    <t>CC-CZ:</t>
  </si>
  <si>
    <t>Místo:</t>
  </si>
  <si>
    <t>Otrokovice</t>
  </si>
  <si>
    <t>Datum:</t>
  </si>
  <si>
    <t>11. 7. 2023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</si>
  <si>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</si>
  <si>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</si>
  <si>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</si>
  <si>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</si>
  <si>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</si>
  <si>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</si>
  <si>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</si>
  <si>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Ing.J.Bačík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</si>
  <si>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</si>
  <si>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</si>
  <si>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</si>
  <si>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</si>
  <si>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</si>
  <si>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</si>
  <si>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</si>
  <si>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</si>
  <si>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</si>
  <si>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</si>
  <si>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</si>
  <si>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</si>
  <si>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</si>
  <si>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</si>
  <si>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</si>
  <si>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</si>
  <si>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</si>
  <si>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</si>
  <si>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</si>
  <si>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</si>
  <si>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</si>
  <si>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</si>
  <si>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</si>
  <si>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</si>
  <si>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</si>
  <si>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</si>
  <si>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</si>
  <si>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</si>
  <si>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</si>
  <si>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</si>
  <si>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</si>
  <si>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</si>
  <si>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</si>
  <si>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</si>
  <si>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</si>
  <si>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</si>
  <si>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</si>
  <si>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</si>
  <si>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</si>
  <si>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</si>
  <si>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</si>
  <si>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</si>
  <si>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</si>
  <si>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</si>
  <si>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</si>
  <si>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</si>
  <si>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</si>
  <si>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</si>
  <si>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</si>
  <si>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</si>
  <si>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Příprava území</t>
  </si>
  <si>
    <t>STA</t>
  </si>
  <si>
    <t>1</t>
  </si>
  <si>
    <t>{f87cefe0-4aff-4244-8026-e2cef447302c}</t>
  </si>
  <si>
    <t>2</t>
  </si>
  <si>
    <t>SO 101</t>
  </si>
  <si>
    <t>Komunikace a zpevněné plochy</t>
  </si>
  <si>
    <t>{8a456de9-3b02-4ab2-8d1e-9660149ea361}</t>
  </si>
  <si>
    <t>KRYCÍ LIST SOUPISU PRACÍ</t>
  </si>
  <si>
    <t>Objekt:</t>
  </si>
  <si>
    <t>SO 001 - Příprava území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</si>
  <si>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</si>
  <si>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</si>
  <si>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</si>
  <si>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</si>
  <si>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</si>
  <si>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</si>
  <si>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</si>
  <si>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</si>
  <si>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Přípravné a přidružené práce</t>
  </si>
  <si>
    <t xml:space="preserve">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</si>
  <si>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</si>
  <si>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</si>
  <si>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</si>
  <si>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</si>
  <si>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</si>
  <si>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</si>
  <si>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</si>
  <si>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</si>
  <si>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</si>
  <si>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</si>
  <si>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</si>
  <si>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</si>
  <si>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</si>
  <si>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</si>
  <si>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</si>
  <si>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</si>
  <si>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</si>
  <si>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</si>
  <si>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122252205</t>
  </si>
  <si>
    <t>Odkopávky a prokopávky nezapažené pro silnice a dálnice strojně v hornině třídy těžitelnosti I přes 500 do 1 000 m3</t>
  </si>
  <si>
    <t>m3</t>
  </si>
  <si>
    <t>4</t>
  </si>
  <si>
    <t>1755086224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</si>
  <si>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</si>
  <si>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</si>
  <si>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1895954453</t>
  </si>
  <si>
    <t>3</t>
  </si>
  <si>
    <t>171251201.1</t>
  </si>
  <si>
    <t>Uložení sypaniny na skládky nebo meziskládky bez hutnění s upravením uložené sypaniny do předepsaného tvaru</t>
  </si>
  <si>
    <t>-379703972</t>
  </si>
  <si>
    <t>167151111</t>
  </si>
  <si>
    <t>Nakládání, skládání a překládání neulehlého výkopku nebo sypaniny strojně nakládání, množství přes 100 m3, z hornin třídy těžitelnosti I, skupiny 1 až 3</t>
  </si>
  <si>
    <t>2041451578</t>
  </si>
  <si>
    <t>5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</si>
  <si>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</si>
  <si>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</si>
  <si>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-2041717911</t>
  </si>
  <si>
    <t>6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</si>
  <si>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</si>
  <si>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</si>
  <si>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1903982483</t>
  </si>
  <si>
    <t>7</t>
  </si>
  <si>
    <t>M</t>
  </si>
  <si>
    <t>58530170</t>
  </si>
  <si>
    <t>vápno nehašené CL 90-Q pro úpravu zemin standardní</t>
  </si>
  <si>
    <t>t</t>
  </si>
  <si>
    <t>8</t>
  </si>
  <si>
    <t>-80338607</t>
  </si>
  <si>
    <t>171251101</t>
  </si>
  <si>
    <t>Uložení sypanin do násypů strojně s rozprostřením sypaniny ve vrstvách a s hrubým urovnáním nezhutněných jakékoliv třídy těžitelnosti</t>
  </si>
  <si>
    <t>1584150783</t>
  </si>
  <si>
    <t>11</t>
  </si>
  <si>
    <t>Přípravné a přidružené práce</t>
  </si>
  <si>
    <t>9</t>
  </si>
  <si>
    <t>121151123</t>
  </si>
  <si>
    <t>Sejmutí ornice strojně při souvislé ploše přes 500 m2, tl. vrstvy do 200 mm</t>
  </si>
  <si>
    <t>m2</t>
  </si>
  <si>
    <t>-1816767352</t>
  </si>
  <si>
    <t>10</t>
  </si>
  <si>
    <t>162306111</t>
  </si>
  <si>
    <t>Vodorovné přemístění výkopku bez naložení, avšak se složením zemin schopných zúrodnění, na vzdálenost přes 100 do 500 m</t>
  </si>
  <si>
    <t>-25223296</t>
  </si>
  <si>
    <t>171251201</t>
  </si>
  <si>
    <t>1643986773</t>
  </si>
  <si>
    <t>12</t>
  </si>
  <si>
    <t>113106290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</si>
  <si>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vyplněnými kamenivem</t>
  </si>
  <si>
    <t>-1971001874</t>
  </si>
  <si>
    <t>13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</si>
  <si>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</si>
  <si>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</si>
  <si>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-1681004219</t>
  </si>
  <si>
    <t>14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</si>
  <si>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</si>
  <si>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</si>
  <si>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-1812693552</t>
  </si>
  <si>
    <t>979094441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</si>
  <si>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</si>
  <si>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-593142863</t>
  </si>
  <si>
    <t>99</t>
  </si>
  <si>
    <t>Přesun hmot a manipulace se sutí</t>
  </si>
  <si>
    <t>16</t>
  </si>
  <si>
    <t>997221551</t>
  </si>
  <si>
    <t xml:space="preserve">Vodorovná doprava suti  bez naložení, ale se složením a s hrubým urovnáním ze sypkých materiálů, na vzdálenost do 1 km</t>
  </si>
  <si>
    <t>-748196136</t>
  </si>
  <si>
    <t>17</t>
  </si>
  <si>
    <t>997221561</t>
  </si>
  <si>
    <t xml:space="preserve">Vodorovná doprava suti  bez naložení, ale se složením a s hrubým urovnáním z kusových materiálů, na vzdálenost do 1 km</t>
  </si>
  <si>
    <t>1495075902</t>
  </si>
  <si>
    <t>18</t>
  </si>
  <si>
    <t>997221569</t>
  </si>
  <si>
    <t xml:space="preserve">Vodorovná doprava suti  bez naložení, ale se složením a s hrubým urovnáním Příplatek k ceně za každý další i započatý 1 km přes 1 km</t>
  </si>
  <si>
    <t>1849164719</t>
  </si>
  <si>
    <t>19</t>
  </si>
  <si>
    <t>99722186R</t>
  </si>
  <si>
    <t>Poplatek za recykllaci</t>
  </si>
  <si>
    <t>-649037992</t>
  </si>
  <si>
    <t>SO 101 - Komunikace a zpevněné plochy</t>
  </si>
  <si>
    <t xml:space="preserve">    2 - Zakládání</t>
  </si>
  <si>
    <t xml:space="preserve">    21 - Zakládání - úprava podloží a základové spáry, zlepšování vlastností hornin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</si>
  <si>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</si>
  <si>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</si>
  <si>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</si>
  <si>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</si>
  <si>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</si>
  <si>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</si>
  <si>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</si>
  <si>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</si>
  <si>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</si>
  <si>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</si>
  <si>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132354102</t>
  </si>
  <si>
    <t>Hloubení zapažených rýh šířky do 800 mm strojně s urovnáním dna do předepsaného profilu a spádu v hornině třídy těžitelnosti II skupiny 4 přes 20 do 50 m3</t>
  </si>
  <si>
    <t>-1899450891</t>
  </si>
  <si>
    <t>133151101</t>
  </si>
  <si>
    <t>Hloubení nezapažených šachet strojně v hornině třídy těžitelnosti I skupiny 1 a 2 do 20 m3</t>
  </si>
  <si>
    <t>-619136111</t>
  </si>
  <si>
    <t>133254102</t>
  </si>
  <si>
    <t>Hloubení zapažených šachet strojně v hornině třídy těžitelnosti I skupiny 3 přes 20 do 50 m3</t>
  </si>
  <si>
    <t>1135816275</t>
  </si>
  <si>
    <t>151101101</t>
  </si>
  <si>
    <t>Zřízení pažení a rozepření stěn rýh pro podzemní vedení příložné pro jakoukoliv mezerovitost, hloubky do 2 m</t>
  </si>
  <si>
    <t>297847928</t>
  </si>
  <si>
    <t>151101111</t>
  </si>
  <si>
    <t>Odstranění pažení a rozepření stěn rýh pro podzemní vedení s uložením materiálu na vzdálenost do 3 m od kraje výkopu příložné, hloubky do 2 m</t>
  </si>
  <si>
    <t>-74406983</t>
  </si>
  <si>
    <t>-741978075</t>
  </si>
  <si>
    <t>31220127</t>
  </si>
  <si>
    <t>-1650296333</t>
  </si>
  <si>
    <t>174151101</t>
  </si>
  <si>
    <t>Zásyp sypaninou z jakékoliv horniny strojně s uložením výkopku ve vrstvách se zhutněním jam, šachet, rýh nebo kolem objektů v těchto vykopávkách</t>
  </si>
  <si>
    <t>-772991167</t>
  </si>
  <si>
    <t>58344171</t>
  </si>
  <si>
    <t>štěrkodrť frakce 0/32</t>
  </si>
  <si>
    <t>1292926258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</si>
  <si>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</si>
  <si>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</si>
  <si>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-214084646</t>
  </si>
  <si>
    <t>58337331</t>
  </si>
  <si>
    <t>štěrkopísek frakce 0/22</t>
  </si>
  <si>
    <t>-2023005239</t>
  </si>
  <si>
    <t>181152302</t>
  </si>
  <si>
    <t>Úprava pláně na stavbách silnic a dálnic strojně v zářezech mimo skalních se zhutněním</t>
  </si>
  <si>
    <t>-165358560</t>
  </si>
  <si>
    <t>113154122</t>
  </si>
  <si>
    <t>Frézování živičného podkladu nebo krytu s naložením na dopravní prostředek plochy do 500 m2 bez překážek v trase pruhu šířky přes 0,5 m do 1 m, tloušťky vrstvy 40 mm</t>
  </si>
  <si>
    <t>-705092784</t>
  </si>
  <si>
    <t>Zakládání</t>
  </si>
  <si>
    <t>275311126</t>
  </si>
  <si>
    <t>Základové konstrukce z betonu prostého patky a bloky ve výkopu nebo na hlavách pilot C 20/25</t>
  </si>
  <si>
    <t>-465796749</t>
  </si>
  <si>
    <t>Zakládání - úprava podloží a základové spáry, zlepšování vlastností hornin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</si>
  <si>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</si>
  <si>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</si>
  <si>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-1236129971</t>
  </si>
  <si>
    <t>69311201</t>
  </si>
  <si>
    <t>geotextilie netkaná PES+PP 400g/m2</t>
  </si>
  <si>
    <t>1925664006</t>
  </si>
  <si>
    <t>-444574410</t>
  </si>
  <si>
    <t>-663324355</t>
  </si>
  <si>
    <t>Vodorovné konstrukce</t>
  </si>
  <si>
    <t>20</t>
  </si>
  <si>
    <t>451572111</t>
  </si>
  <si>
    <t>Lože pod potrubí, stoky a drobné objekty v otevřeném výkopu z kameniva drobného těženého 0 až 4 mm</t>
  </si>
  <si>
    <t>1569158265</t>
  </si>
  <si>
    <t>452112112</t>
  </si>
  <si>
    <t>Osazení betonových dílců prstenců nebo rámů pod poklopy a mříže, výšky do 100 mm</t>
  </si>
  <si>
    <t>kus</t>
  </si>
  <si>
    <t>-1776983958</t>
  </si>
  <si>
    <t>22</t>
  </si>
  <si>
    <t>59224013</t>
  </si>
  <si>
    <t>prstenec šachtový vyrovnávací betonový 625x100x100mm</t>
  </si>
  <si>
    <t>-1228111985</t>
  </si>
  <si>
    <t>Komunikace pozemní</t>
  </si>
  <si>
    <t>23</t>
  </si>
  <si>
    <t>564851111</t>
  </si>
  <si>
    <t>Podklad ze štěrkodrti ŠD s rozprostřením a zhutněním plochy přes 100 m2, po zhutnění tl. 150 mm</t>
  </si>
  <si>
    <t>897599798</t>
  </si>
  <si>
    <t>24</t>
  </si>
  <si>
    <t>564861111</t>
  </si>
  <si>
    <t>Podklad ze štěrkodrti ŠD s rozprostřením a zhutněním plochy přes 100 m2, po zhutnění tl. 200 mm</t>
  </si>
  <si>
    <t>-259238016</t>
  </si>
  <si>
    <t>25</t>
  </si>
  <si>
    <t>565155121</t>
  </si>
  <si>
    <t xml:space="preserve">Asfaltový beton vrstva podkladní ACP 16+  s rozprostřením a zhutněním v pruhu šířky přes 3 m, po zhutnění tl. 70 mm</t>
  </si>
  <si>
    <t>54823739</t>
  </si>
  <si>
    <t>26</t>
  </si>
  <si>
    <t>567114131</t>
  </si>
  <si>
    <t>Podklad ze směsi stmelené cementem SC bez dilatačních spár, s rozprostřením a zhutněním SC C 20/25 (PB I), po zhutnění tl. 120 mm</t>
  </si>
  <si>
    <t>-1018996548</t>
  </si>
  <si>
    <t>27</t>
  </si>
  <si>
    <t>567122111</t>
  </si>
  <si>
    <t>Podklad ze směsi stmelené cementem SC bez dilatačních spár, s rozprostřením a zhutněním SC C 8/10 (KSC I), po zhutnění tl. 120 mm</t>
  </si>
  <si>
    <t>1925153795</t>
  </si>
  <si>
    <t>28</t>
  </si>
  <si>
    <t>573111113</t>
  </si>
  <si>
    <t>Postřik infiltrační PI z asfaltu silničního s posypem kamenivem, v množství 1,50 kg/m2</t>
  </si>
  <si>
    <t>487416340</t>
  </si>
  <si>
    <t>29</t>
  </si>
  <si>
    <t>573211112</t>
  </si>
  <si>
    <t>Postřik spojovací PS bez posypu kamenivem z asfaltu silničního, v množství 0,70 kg/m2</t>
  </si>
  <si>
    <t>-2116791509</t>
  </si>
  <si>
    <t>30</t>
  </si>
  <si>
    <t>577134121</t>
  </si>
  <si>
    <t xml:space="preserve">Asfaltový beton vrstva obrusná ACO 11 s rozprostřením a se zhutněním z nemodifikovaného asfaltu v pruhu šířky přes 3 m  po zhutnění tl. 40 mm</t>
  </si>
  <si>
    <t>-1560452563</t>
  </si>
  <si>
    <t>31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</si>
  <si>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</si>
  <si>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</si>
  <si>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-1176269929</t>
  </si>
  <si>
    <t>32</t>
  </si>
  <si>
    <t>58381007</t>
  </si>
  <si>
    <t>kostka štípaná dlažební žula drobná 8/10</t>
  </si>
  <si>
    <t>416869144</t>
  </si>
  <si>
    <t>33</t>
  </si>
  <si>
    <t>596211223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</si>
  <si>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B, pro plochy přes 300 m2</t>
  </si>
  <si>
    <t>640917809</t>
  </si>
  <si>
    <t>34</t>
  </si>
  <si>
    <t>59245020</t>
  </si>
  <si>
    <t>dlažba tvar obdélník betonová 200x100x80mm přírodní</t>
  </si>
  <si>
    <t>-333785000</t>
  </si>
  <si>
    <t>35</t>
  </si>
  <si>
    <t>59245226</t>
  </si>
  <si>
    <t>dlažba tvar obdélník betonová pro nevidomé 200x100x80mm barevná</t>
  </si>
  <si>
    <t>-1008862087</t>
  </si>
  <si>
    <t>36</t>
  </si>
  <si>
    <t>596212221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</si>
  <si>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B, pro plochy přes 50 do 100 m2</t>
  </si>
  <si>
    <t>-843424968</t>
  </si>
  <si>
    <t>37</t>
  </si>
  <si>
    <t>-1127994696</t>
  </si>
  <si>
    <t>38</t>
  </si>
  <si>
    <t>-1957374575</t>
  </si>
  <si>
    <t>39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</si>
  <si>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</si>
  <si>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</si>
  <si>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1623188855</t>
  </si>
  <si>
    <t>40</t>
  </si>
  <si>
    <t>59245035</t>
  </si>
  <si>
    <t>dlažba plošná betonová vegetační 200x200x80mm přírodní</t>
  </si>
  <si>
    <t>2074544092</t>
  </si>
  <si>
    <t>41</t>
  </si>
  <si>
    <t>59245036</t>
  </si>
  <si>
    <t>dlažba plošná betonová vegetační 200x100x80mm barevná</t>
  </si>
  <si>
    <t>-989806330</t>
  </si>
  <si>
    <t>Trubní vedení</t>
  </si>
  <si>
    <t>42</t>
  </si>
  <si>
    <t>871310330</t>
  </si>
  <si>
    <t>Montáž kanalizačního potrubí z plastů z polypropylenu PP hladkého plnostěnného SN 16 DN 150</t>
  </si>
  <si>
    <t>m</t>
  </si>
  <si>
    <t>-397797968</t>
  </si>
  <si>
    <t>43</t>
  </si>
  <si>
    <t>28617094</t>
  </si>
  <si>
    <t>trubka kanalizační PP plnostěnná třívrstvá DN 150x6000mm SN16</t>
  </si>
  <si>
    <t>-1457327126</t>
  </si>
  <si>
    <t>44</t>
  </si>
  <si>
    <t>895941343</t>
  </si>
  <si>
    <t>Osazení vpusti uliční z betonových dílců DN 500 dno vysoké s kalištěm</t>
  </si>
  <si>
    <t>631584152</t>
  </si>
  <si>
    <t>45</t>
  </si>
  <si>
    <t>59224470</t>
  </si>
  <si>
    <t>vpusť uliční DN 500 kaliště vysoké 500/525x65mm</t>
  </si>
  <si>
    <t>-489518005</t>
  </si>
  <si>
    <t>46</t>
  </si>
  <si>
    <t>895941351</t>
  </si>
  <si>
    <t>Osazení vpusti uliční z betonových dílců DN 500 skruž horní pro čtvercovou vtokovou mříž</t>
  </si>
  <si>
    <t>1879201776</t>
  </si>
  <si>
    <t>47</t>
  </si>
  <si>
    <t>59224460</t>
  </si>
  <si>
    <t>vpusť uliční DN 500 betonová 500x190x65mm čtvercový poklop</t>
  </si>
  <si>
    <t>-122881458</t>
  </si>
  <si>
    <t>48</t>
  </si>
  <si>
    <t>895941361</t>
  </si>
  <si>
    <t>Osazení vpusti uliční z betonových dílců DN 500 skruž středová 290 mm</t>
  </si>
  <si>
    <t>-1965268642</t>
  </si>
  <si>
    <t>49</t>
  </si>
  <si>
    <t>59224461</t>
  </si>
  <si>
    <t>vpusť uliční DN 500 skruž průběžná nízká betonová 500/290x65mm</t>
  </si>
  <si>
    <t>703870448</t>
  </si>
  <si>
    <t>50</t>
  </si>
  <si>
    <t>895941366</t>
  </si>
  <si>
    <t>Osazení vpusti uliční z betonových dílců DN 500 skruž průběžná s výtokem</t>
  </si>
  <si>
    <t>-1687145590</t>
  </si>
  <si>
    <t>51</t>
  </si>
  <si>
    <t>59224464</t>
  </si>
  <si>
    <t>vpusť uliční DN 500 skruž průběžná 500/590x65mm betonová s odtokem 150mm PVC</t>
  </si>
  <si>
    <t>-750742925</t>
  </si>
  <si>
    <t>52</t>
  </si>
  <si>
    <t>899204112</t>
  </si>
  <si>
    <t>Osazení mříží litinových včetně rámů a košů na bahno pro třídu zatížení D400, E600</t>
  </si>
  <si>
    <t>35727777</t>
  </si>
  <si>
    <t>53</t>
  </si>
  <si>
    <t>55242328</t>
  </si>
  <si>
    <t xml:space="preserve">mříž D 400 -  plochá, 600x600 4-stranný rám</t>
  </si>
  <si>
    <t>1723935422</t>
  </si>
  <si>
    <t>54</t>
  </si>
  <si>
    <t>5524100R</t>
  </si>
  <si>
    <t>koš kalový - těžký</t>
  </si>
  <si>
    <t>954099046</t>
  </si>
  <si>
    <t>55</t>
  </si>
  <si>
    <t>899722114</t>
  </si>
  <si>
    <t>Krytí potrubí z plastů výstražnou fólií z PVC šířky 40 cm</t>
  </si>
  <si>
    <t>2141195601</t>
  </si>
  <si>
    <t>56</t>
  </si>
  <si>
    <t>935932113</t>
  </si>
  <si>
    <t>Odvodňovací plastový žlab pro třídu zatížení A 15 vnitřní šířky 100 mm s krycím roštem můstkovým z pozinkované oceli</t>
  </si>
  <si>
    <t>745261678</t>
  </si>
  <si>
    <t>57</t>
  </si>
  <si>
    <t>935932611</t>
  </si>
  <si>
    <t>Odvodňovací plastový žlab vpusť s kalovým košem pro žlab vnitřní šířky 100 mm</t>
  </si>
  <si>
    <t>1145915629</t>
  </si>
  <si>
    <t>Ostatní konstrukce a práce, bourání</t>
  </si>
  <si>
    <t>58</t>
  </si>
  <si>
    <t>914111111</t>
  </si>
  <si>
    <t xml:space="preserve">Montáž svislé dopravní značky základní  velikosti do 1 m2 objímkami na sloupky nebo konzoly</t>
  </si>
  <si>
    <t>-907192073</t>
  </si>
  <si>
    <t>59</t>
  </si>
  <si>
    <t>40445625</t>
  </si>
  <si>
    <t>informativní značky provozní IP8, IP9, IP11-IP13 500x700mm</t>
  </si>
  <si>
    <t>1803123878</t>
  </si>
  <si>
    <t>60</t>
  </si>
  <si>
    <t>914111121</t>
  </si>
  <si>
    <t>Montáž svislé dopravní značky základní velikosti do 2 m2 objímkami na sloupky nebo konzoly</t>
  </si>
  <si>
    <t>48773130</t>
  </si>
  <si>
    <t>61</t>
  </si>
  <si>
    <t>40445635</t>
  </si>
  <si>
    <t>informativní značky směrové IS9-IS11a 1000x1500mm</t>
  </si>
  <si>
    <t>-771748019</t>
  </si>
  <si>
    <t>62</t>
  </si>
  <si>
    <t>914511111</t>
  </si>
  <si>
    <t xml:space="preserve">Montáž sloupku dopravních značek  délky do 3,5 m do betonového základu</t>
  </si>
  <si>
    <t>40393785</t>
  </si>
  <si>
    <t>63</t>
  </si>
  <si>
    <t>40445225</t>
  </si>
  <si>
    <t>sloupek pro dopravní značku Zn D 60mm v 3,5m</t>
  </si>
  <si>
    <t>688176308</t>
  </si>
  <si>
    <t>64</t>
  </si>
  <si>
    <t>40445240</t>
  </si>
  <si>
    <t>patka pro sloupek Al D 60mm</t>
  </si>
  <si>
    <t>-466050753</t>
  </si>
  <si>
    <t>65</t>
  </si>
  <si>
    <t>40445256</t>
  </si>
  <si>
    <t>svorka upínací na sloupek dopravní značky D 60mm</t>
  </si>
  <si>
    <t>1486011269</t>
  </si>
  <si>
    <t>66</t>
  </si>
  <si>
    <t>40445253</t>
  </si>
  <si>
    <t>víčko plastové na sloupek D 60mm</t>
  </si>
  <si>
    <t>-1251375299</t>
  </si>
  <si>
    <t>67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</si>
  <si>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</si>
  <si>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</si>
  <si>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1909368425</t>
  </si>
  <si>
    <t>68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</si>
  <si>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</si>
  <si>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</si>
  <si>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-1684271259</t>
  </si>
  <si>
    <t>69</t>
  </si>
  <si>
    <t>59217031</t>
  </si>
  <si>
    <t>obrubník betonový silniční 100 x 15 x 25 cm</t>
  </si>
  <si>
    <t>-1535674582</t>
  </si>
  <si>
    <t>70</t>
  </si>
  <si>
    <t>59217029</t>
  </si>
  <si>
    <t>obrubník betonový silniční nájezdový 100x15x15 cm</t>
  </si>
  <si>
    <t>119845640</t>
  </si>
  <si>
    <t>71</t>
  </si>
  <si>
    <t>59217030</t>
  </si>
  <si>
    <t>obrubník betonový silniční přechodový 1000x150x150-250mm</t>
  </si>
  <si>
    <t>1672320861</t>
  </si>
  <si>
    <t>72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</si>
  <si>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</si>
  <si>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</si>
  <si>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834635806</t>
  </si>
  <si>
    <t>73</t>
  </si>
  <si>
    <t>59217017</t>
  </si>
  <si>
    <t>obrubník betonový chodníkový 1000x100x250mm</t>
  </si>
  <si>
    <t>-1185867709</t>
  </si>
  <si>
    <t>74</t>
  </si>
  <si>
    <t>916331112</t>
  </si>
  <si>
    <t>Osazení zahradního obrubníku betonového s ložem tl. od 50 do 100 mm z betonu prostého tř. C 12/15 s boční opěrou z betonu prostého tř. C 12/15</t>
  </si>
  <si>
    <t>-798519755</t>
  </si>
  <si>
    <t>75</t>
  </si>
  <si>
    <t>59217002</t>
  </si>
  <si>
    <t>obrubník betonový zahradní šedý 1000x50x200mm</t>
  </si>
  <si>
    <t>-970311833</t>
  </si>
  <si>
    <t>76</t>
  </si>
  <si>
    <t>93390201R</t>
  </si>
  <si>
    <t>Zatěžovací zkoušky statickou deskou</t>
  </si>
  <si>
    <t>-260347728</t>
  </si>
  <si>
    <t>77</t>
  </si>
  <si>
    <t>1611994964</t>
  </si>
  <si>
    <t>78</t>
  </si>
  <si>
    <t>403017541</t>
  </si>
  <si>
    <t>998</t>
  </si>
  <si>
    <t>Přesun hmot</t>
  </si>
  <si>
    <t>79</t>
  </si>
  <si>
    <t>998225111</t>
  </si>
  <si>
    <t>Přesun hmot pro komunikace s krytem z kameniva, monolitickým betonovým nebo živičným dopravní vzdálenost do 200 m jakékoliv délky objektu</t>
  </si>
  <si>
    <t>-387467532</t>
  </si>
  <si>
    <t>80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</si>
  <si>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</si>
  <si>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</si>
  <si>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-2116508328</t>
  </si>
  <si>
    <t>VRN</t>
  </si>
  <si>
    <t>Vedlejší rozpočtové náklady</t>
  </si>
  <si>
    <t>VRN1</t>
  </si>
  <si>
    <t>Průzkumné, geodetické a projektové práce</t>
  </si>
  <si>
    <t>81</t>
  </si>
  <si>
    <t>012103000</t>
  </si>
  <si>
    <t>Geodetické práce před výstavbou</t>
  </si>
  <si>
    <t>koml…</t>
  </si>
  <si>
    <t>1024</t>
  </si>
  <si>
    <t>366202152</t>
  </si>
  <si>
    <t>82</t>
  </si>
  <si>
    <t>0123030R1</t>
  </si>
  <si>
    <t>Geodetické práce po výstavbě - zaměření skutečného provedení stavby</t>
  </si>
  <si>
    <t>komp…</t>
  </si>
  <si>
    <t>-482899910</t>
  </si>
  <si>
    <t>83</t>
  </si>
  <si>
    <t>013254000</t>
  </si>
  <si>
    <t>Dokumentace skutečného provedení stavby</t>
  </si>
  <si>
    <t>hod</t>
  </si>
  <si>
    <t>-1001856573</t>
  </si>
  <si>
    <t>VRN3</t>
  </si>
  <si>
    <t>Zařízení staveniště</t>
  </si>
  <si>
    <t>84</t>
  </si>
  <si>
    <t>032002000</t>
  </si>
  <si>
    <t>Zřízení staveniště</t>
  </si>
  <si>
    <t>kompl…</t>
  </si>
  <si>
    <t>1758929966</t>
  </si>
  <si>
    <t>85</t>
  </si>
  <si>
    <t>034002000</t>
  </si>
  <si>
    <t>Zabezpečení (provoz) staveniště</t>
  </si>
  <si>
    <t>1594648241</t>
  </si>
  <si>
    <t>86</t>
  </si>
  <si>
    <t>039002000</t>
  </si>
  <si>
    <t>Zrušení zařízení staveniště</t>
  </si>
  <si>
    <t>-1020320489</t>
  </si>
  <si>
    <t>VRN4</t>
  </si>
  <si>
    <t>Inženýrská činnost</t>
  </si>
  <si>
    <t>87</t>
  </si>
  <si>
    <t>045002000</t>
  </si>
  <si>
    <t>Kompletační a koordinační činnost</t>
  </si>
  <si>
    <t>kompl.</t>
  </si>
  <si>
    <t>-537774646</t>
  </si>
  <si>
    <t>VRN9</t>
  </si>
  <si>
    <t>Ostatní náklady</t>
  </si>
  <si>
    <t>88</t>
  </si>
  <si>
    <t>094002000</t>
  </si>
  <si>
    <t>Ostatní náklady související s výstavbou</t>
  </si>
  <si>
    <t>…</t>
  </si>
  <si>
    <t>-1046670392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</si>
</sst>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482023-1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ZTV lokalita Laziště, Otrokovice - verze 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Otrokovice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11. 7. 2023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Otrokovice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Ing.J.Bačík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Ing.L.Alster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001 - Příprava území'!J30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'SO 001 - Příprava území'!P120</f>
        <v>0</v>
      </c>
      <c r="AV95" s="125">
        <f>'SO 001 - Příprava území'!J33</f>
        <v>0</v>
      </c>
      <c r="AW95" s="125">
        <f>'SO 001 - Příprava území'!J34</f>
        <v>0</v>
      </c>
      <c r="AX95" s="125">
        <f>'SO 001 - Příprava území'!J35</f>
        <v>0</v>
      </c>
      <c r="AY95" s="125">
        <f>'SO 001 - Příprava území'!J36</f>
        <v>0</v>
      </c>
      <c r="AZ95" s="125">
        <f>'SO 001 - Příprava území'!F33</f>
        <v>0</v>
      </c>
      <c r="BA95" s="125">
        <f>'SO 001 - Příprava území'!F34</f>
        <v>0</v>
      </c>
      <c r="BB95" s="125">
        <f>'SO 001 - Příprava území'!F35</f>
        <v>0</v>
      </c>
      <c r="BC95" s="125">
        <f>'SO 001 - Příprava území'!F36</f>
        <v>0</v>
      </c>
      <c r="BD95" s="127">
        <f>'SO 001 - Příprava území'!F37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101 - Komunikace a zpe...'!J30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'SO 101 - Komunikace a zpe...'!P132</f>
        <v>0</v>
      </c>
      <c r="AV96" s="130">
        <f>'SO 101 - Komunikace a zpe...'!J33</f>
        <v>0</v>
      </c>
      <c r="AW96" s="130">
        <f>'SO 101 - Komunikace a zpe...'!J34</f>
        <v>0</v>
      </c>
      <c r="AX96" s="130">
        <f>'SO 101 - Komunikace a zpe...'!J35</f>
        <v>0</v>
      </c>
      <c r="AY96" s="130">
        <f>'SO 101 - Komunikace a zpe...'!J36</f>
        <v>0</v>
      </c>
      <c r="AZ96" s="130">
        <f>'SO 101 - Komunikace a zpe...'!F33</f>
        <v>0</v>
      </c>
      <c r="BA96" s="130">
        <f>'SO 101 - Komunikace a zpe...'!F34</f>
        <v>0</v>
      </c>
      <c r="BB96" s="130">
        <f>'SO 101 - Komunikace a zpe...'!F35</f>
        <v>0</v>
      </c>
      <c r="BC96" s="130">
        <f>'SO 101 - Komunikace a zpe...'!F36</f>
        <v>0</v>
      </c>
      <c r="BD96" s="132">
        <f>'SO 101 - Komunikace a zpe...'!F37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pkeyvRGLEVADAv+IzfirR9w1jJ9c5O60Smq5dwqMgL+oHc+G9fZzQqfGZwvRXP3P07C6HMqLzCEWERtNT0KdlA==" hashValue="pKM5BizhVvhc4kk6ArXjFYKeHOLL2OOz3LkmvUxpGS1bcdNaECS77jZ52atlfehBybzmC+YxbWrkaJC5M0bxXQ==" algorithmName="SHA-512" password="CA9C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01 - Příprava území'!C2" display="/"/>
    <hyperlink ref="A96" location="'SO 101 - Komunikace a zp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ZTV lokalita Laziště, Otrokovice - verze 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93</v>
      </c>
      <c r="G12" s="35"/>
      <c r="H12" s="35"/>
      <c r="I12" s="137" t="s">
        <v>22</v>
      </c>
      <c r="J12" s="141" t="str">
        <f>'Rekapitulace stavby'!AN8</f>
        <v>11. 7. 2023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>Město Otrokovice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>Ing.J.Bačík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>Ing.L.Alster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ROUND((SUM(BE120:BE143)),  2)</f>
        <v>0</v>
      </c>
      <c r="G33" s="35"/>
      <c r="H33" s="35"/>
      <c r="I33" s="152">
        <v>0.20999999999999999</v>
      </c>
      <c r="J33" s="151">
        <f>ROUND(((SUM(BE120:BE143))*I33),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ROUND((SUM(BF120:BF143)),  2)</f>
        <v>0</v>
      </c>
      <c r="G34" s="35"/>
      <c r="H34" s="35"/>
      <c r="I34" s="152">
        <v>0.14999999999999999</v>
      </c>
      <c r="J34" s="151">
        <f>ROUND(((SUM(BF120:BF143))*I34),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ROUND((SUM(BG120:BG143)),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ROUND((SUM(BH120:BH143)),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ROUND((SUM(BI120:BI143)),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ZTV lokalita Laziště, Otrokovice - verze 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001 - Příprava území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11. 7. 2023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Ing.J.Bačík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J131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J139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ZTV lokalita Laziště, Otrokovice - verze 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SO 001 - Příprava území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11. 7. 2023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Město Otrokovice</v>
      </c>
      <c r="G116" s="37"/>
      <c r="H116" s="37"/>
      <c r="I116" s="29" t="s">
        <v>30</v>
      </c>
      <c r="J116" s="33" t="str">
        <f>E21</f>
        <v>Ing.J.Bačík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33</v>
      </c>
      <c r="J117" s="33" t="str">
        <f>E24</f>
        <v>Ing.L.Alster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104</v>
      </c>
      <c r="D119" s="191" t="s">
        <v>61</v>
      </c>
      <c r="E119" s="191" t="s">
        <v>57</v>
      </c>
      <c r="F119" s="191" t="s">
        <v>58</v>
      </c>
      <c r="G119" s="191" t="s">
        <v>105</v>
      </c>
      <c r="H119" s="191" t="s">
        <v>106</v>
      </c>
      <c r="I119" s="191" t="s">
        <v>107</v>
      </c>
      <c r="J119" s="192" t="s">
        <v>96</v>
      </c>
      <c r="K119" s="193" t="s">
        <v>108</v>
      </c>
      <c r="L119" s="194"/>
      <c r="M119" s="97" t="s">
        <v>1</v>
      </c>
      <c r="N119" s="98" t="s">
        <v>40</v>
      </c>
      <c r="O119" s="98" t="s">
        <v>109</v>
      </c>
      <c r="P119" s="98" t="s">
        <v>110</v>
      </c>
      <c r="Q119" s="98" t="s">
        <v>111</v>
      </c>
      <c r="R119" s="98" t="s">
        <v>112</v>
      </c>
      <c r="S119" s="98" t="s">
        <v>113</v>
      </c>
      <c r="T119" s="99" t="s">
        <v>114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115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</f>
        <v>0</v>
      </c>
      <c r="Q120" s="101"/>
      <c r="R120" s="197">
        <f>R121</f>
        <v>28.036999999999999</v>
      </c>
      <c r="S120" s="101"/>
      <c r="T120" s="198">
        <f>T121</f>
        <v>125.72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75</v>
      </c>
      <c r="AU120" s="14" t="s">
        <v>98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75</v>
      </c>
      <c r="E121" s="203" t="s">
        <v>116</v>
      </c>
      <c r="F121" s="203" t="s">
        <v>117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P122+P131+P139</f>
        <v>0</v>
      </c>
      <c r="Q121" s="208"/>
      <c r="R121" s="209">
        <f>R122+R131+R139</f>
        <v>28.036999999999999</v>
      </c>
      <c r="S121" s="208"/>
      <c r="T121" s="210">
        <f>T122+T131+T139</f>
        <v>125.72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84</v>
      </c>
      <c r="AT121" s="212" t="s">
        <v>75</v>
      </c>
      <c r="AU121" s="212" t="s">
        <v>76</v>
      </c>
      <c r="AY121" s="211" t="s">
        <v>118</v>
      </c>
      <c r="BK121" s="213">
        <f>BK122+BK131+BK139</f>
        <v>0</v>
      </c>
    </row>
    <row r="122" s="12" customFormat="1" ht="22.8" customHeight="1">
      <c r="A122" s="12"/>
      <c r="B122" s="200"/>
      <c r="C122" s="201"/>
      <c r="D122" s="202" t="s">
        <v>75</v>
      </c>
      <c r="E122" s="214" t="s">
        <v>84</v>
      </c>
      <c r="F122" s="214" t="s">
        <v>119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SUM(P123:P130)</f>
        <v>0</v>
      </c>
      <c r="Q122" s="208"/>
      <c r="R122" s="209">
        <f>SUM(R123:R130)</f>
        <v>28.036999999999999</v>
      </c>
      <c r="S122" s="208"/>
      <c r="T122" s="210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84</v>
      </c>
      <c r="AT122" s="212" t="s">
        <v>75</v>
      </c>
      <c r="AU122" s="212" t="s">
        <v>84</v>
      </c>
      <c r="AY122" s="211" t="s">
        <v>118</v>
      </c>
      <c r="BK122" s="213">
        <f>SUM(BK123:BK130)</f>
        <v>0</v>
      </c>
    </row>
    <row r="123" s="2" customFormat="1" ht="37.8" customHeight="1">
      <c r="A123" s="35"/>
      <c r="B123" s="36"/>
      <c r="C123" s="216" t="s">
        <v>84</v>
      </c>
      <c r="D123" s="216" t="s">
        <v>120</v>
      </c>
      <c r="E123" s="217" t="s">
        <v>121</v>
      </c>
      <c r="F123" s="218" t="s">
        <v>122</v>
      </c>
      <c r="G123" s="219" t="s">
        <v>123</v>
      </c>
      <c r="H123" s="220">
        <v>1052.816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124</v>
      </c>
      <c r="AT123" s="228" t="s">
        <v>120</v>
      </c>
      <c r="AU123" s="228" t="s">
        <v>86</v>
      </c>
      <c r="AY123" s="14" t="s">
        <v>118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84</v>
      </c>
      <c r="BK123" s="229">
        <f>ROUND(I123*H123,2)</f>
        <v>0</v>
      </c>
      <c r="BL123" s="14" t="s">
        <v>124</v>
      </c>
      <c r="BM123" s="228" t="s">
        <v>125</v>
      </c>
    </row>
    <row r="124" s="2" customFormat="1" ht="62.7" customHeight="1">
      <c r="A124" s="35"/>
      <c r="B124" s="36"/>
      <c r="C124" s="216" t="s">
        <v>86</v>
      </c>
      <c r="D124" s="216" t="s">
        <v>120</v>
      </c>
      <c r="E124" s="217" t="s">
        <v>126</v>
      </c>
      <c r="F124" s="218" t="s">
        <v>127</v>
      </c>
      <c r="G124" s="219" t="s">
        <v>123</v>
      </c>
      <c r="H124" s="220">
        <v>2105.6320000000001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124</v>
      </c>
      <c r="AT124" s="228" t="s">
        <v>120</v>
      </c>
      <c r="AU124" s="228" t="s">
        <v>86</v>
      </c>
      <c r="AY124" s="14" t="s">
        <v>118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84</v>
      </c>
      <c r="BK124" s="229">
        <f>ROUND(I124*H124,2)</f>
        <v>0</v>
      </c>
      <c r="BL124" s="14" t="s">
        <v>124</v>
      </c>
      <c r="BM124" s="228" t="s">
        <v>128</v>
      </c>
    </row>
    <row r="125" s="2" customFormat="1" ht="37.8" customHeight="1">
      <c r="A125" s="35"/>
      <c r="B125" s="36"/>
      <c r="C125" s="216" t="s">
        <v>129</v>
      </c>
      <c r="D125" s="216" t="s">
        <v>120</v>
      </c>
      <c r="E125" s="217" t="s">
        <v>130</v>
      </c>
      <c r="F125" s="218" t="s">
        <v>131</v>
      </c>
      <c r="G125" s="219" t="s">
        <v>123</v>
      </c>
      <c r="H125" s="220">
        <v>1052.816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124</v>
      </c>
      <c r="AT125" s="228" t="s">
        <v>120</v>
      </c>
      <c r="AU125" s="228" t="s">
        <v>86</v>
      </c>
      <c r="AY125" s="14" t="s">
        <v>118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124</v>
      </c>
      <c r="BM125" s="228" t="s">
        <v>132</v>
      </c>
    </row>
    <row r="126" s="2" customFormat="1" ht="44.25" customHeight="1">
      <c r="A126" s="35"/>
      <c r="B126" s="36"/>
      <c r="C126" s="216" t="s">
        <v>124</v>
      </c>
      <c r="D126" s="216" t="s">
        <v>120</v>
      </c>
      <c r="E126" s="217" t="s">
        <v>133</v>
      </c>
      <c r="F126" s="218" t="s">
        <v>134</v>
      </c>
      <c r="G126" s="219" t="s">
        <v>123</v>
      </c>
      <c r="H126" s="220">
        <v>1052.816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124</v>
      </c>
      <c r="AT126" s="228" t="s">
        <v>120</v>
      </c>
      <c r="AU126" s="228" t="s">
        <v>86</v>
      </c>
      <c r="AY126" s="14" t="s">
        <v>118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124</v>
      </c>
      <c r="BM126" s="228" t="s">
        <v>135</v>
      </c>
    </row>
    <row r="127" s="2" customFormat="1" ht="49.05" customHeight="1">
      <c r="A127" s="35"/>
      <c r="B127" s="36"/>
      <c r="C127" s="216" t="s">
        <v>136</v>
      </c>
      <c r="D127" s="216" t="s">
        <v>120</v>
      </c>
      <c r="E127" s="217" t="s">
        <v>137</v>
      </c>
      <c r="F127" s="218" t="s">
        <v>138</v>
      </c>
      <c r="G127" s="219" t="s">
        <v>123</v>
      </c>
      <c r="H127" s="220">
        <v>463.416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124</v>
      </c>
      <c r="AT127" s="228" t="s">
        <v>120</v>
      </c>
      <c r="AU127" s="228" t="s">
        <v>86</v>
      </c>
      <c r="AY127" s="14" t="s">
        <v>118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124</v>
      </c>
      <c r="BM127" s="228" t="s">
        <v>139</v>
      </c>
    </row>
    <row r="128" s="2" customFormat="1" ht="55.5" customHeight="1">
      <c r="A128" s="35"/>
      <c r="B128" s="36"/>
      <c r="C128" s="216" t="s">
        <v>140</v>
      </c>
      <c r="D128" s="216" t="s">
        <v>120</v>
      </c>
      <c r="E128" s="217" t="s">
        <v>141</v>
      </c>
      <c r="F128" s="218" t="s">
        <v>142</v>
      </c>
      <c r="G128" s="219" t="s">
        <v>123</v>
      </c>
      <c r="H128" s="220">
        <v>463.416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124</v>
      </c>
      <c r="AT128" s="228" t="s">
        <v>120</v>
      </c>
      <c r="AU128" s="228" t="s">
        <v>86</v>
      </c>
      <c r="AY128" s="14" t="s">
        <v>118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124</v>
      </c>
      <c r="BM128" s="228" t="s">
        <v>143</v>
      </c>
    </row>
    <row r="129" s="2" customFormat="1" ht="21.75" customHeight="1">
      <c r="A129" s="35"/>
      <c r="B129" s="36"/>
      <c r="C129" s="230" t="s">
        <v>144</v>
      </c>
      <c r="D129" s="230" t="s">
        <v>145</v>
      </c>
      <c r="E129" s="231" t="s">
        <v>146</v>
      </c>
      <c r="F129" s="232" t="s">
        <v>147</v>
      </c>
      <c r="G129" s="233" t="s">
        <v>148</v>
      </c>
      <c r="H129" s="234">
        <v>28.036999999999999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41</v>
      </c>
      <c r="O129" s="88"/>
      <c r="P129" s="226">
        <f>O129*H129</f>
        <v>0</v>
      </c>
      <c r="Q129" s="226">
        <v>1</v>
      </c>
      <c r="R129" s="226">
        <f>Q129*H129</f>
        <v>28.036999999999999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149</v>
      </c>
      <c r="AT129" s="228" t="s">
        <v>145</v>
      </c>
      <c r="AU129" s="228" t="s">
        <v>86</v>
      </c>
      <c r="AY129" s="14" t="s">
        <v>118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124</v>
      </c>
      <c r="BM129" s="228" t="s">
        <v>150</v>
      </c>
    </row>
    <row r="130" s="2" customFormat="1" ht="37.8" customHeight="1">
      <c r="A130" s="35"/>
      <c r="B130" s="36"/>
      <c r="C130" s="216" t="s">
        <v>149</v>
      </c>
      <c r="D130" s="216" t="s">
        <v>120</v>
      </c>
      <c r="E130" s="217" t="s">
        <v>151</v>
      </c>
      <c r="F130" s="218" t="s">
        <v>152</v>
      </c>
      <c r="G130" s="219" t="s">
        <v>123</v>
      </c>
      <c r="H130" s="220">
        <v>630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124</v>
      </c>
      <c r="AT130" s="228" t="s">
        <v>120</v>
      </c>
      <c r="AU130" s="228" t="s">
        <v>86</v>
      </c>
      <c r="AY130" s="14" t="s">
        <v>118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124</v>
      </c>
      <c r="BM130" s="228" t="s">
        <v>153</v>
      </c>
    </row>
    <row r="131" s="12" customFormat="1" ht="22.8" customHeight="1">
      <c r="A131" s="12"/>
      <c r="B131" s="200"/>
      <c r="C131" s="201"/>
      <c r="D131" s="202" t="s">
        <v>75</v>
      </c>
      <c r="E131" s="214" t="s">
        <v>154</v>
      </c>
      <c r="F131" s="214" t="s">
        <v>155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SUM(P132:P138)</f>
        <v>0</v>
      </c>
      <c r="Q131" s="208"/>
      <c r="R131" s="209">
        <f>SUM(R132:R138)</f>
        <v>0</v>
      </c>
      <c r="S131" s="208"/>
      <c r="T131" s="210">
        <f>SUM(T132:T138)</f>
        <v>125.72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84</v>
      </c>
      <c r="AT131" s="212" t="s">
        <v>75</v>
      </c>
      <c r="AU131" s="212" t="s">
        <v>84</v>
      </c>
      <c r="AY131" s="211" t="s">
        <v>118</v>
      </c>
      <c r="BK131" s="213">
        <f>SUM(BK132:BK138)</f>
        <v>0</v>
      </c>
    </row>
    <row r="132" s="2" customFormat="1" ht="24.15" customHeight="1">
      <c r="A132" s="35"/>
      <c r="B132" s="36"/>
      <c r="C132" s="216" t="s">
        <v>156</v>
      </c>
      <c r="D132" s="216" t="s">
        <v>120</v>
      </c>
      <c r="E132" s="217" t="s">
        <v>157</v>
      </c>
      <c r="F132" s="218" t="s">
        <v>158</v>
      </c>
      <c r="G132" s="219" t="s">
        <v>159</v>
      </c>
      <c r="H132" s="220">
        <v>415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124</v>
      </c>
      <c r="AT132" s="228" t="s">
        <v>120</v>
      </c>
      <c r="AU132" s="228" t="s">
        <v>86</v>
      </c>
      <c r="AY132" s="14" t="s">
        <v>118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124</v>
      </c>
      <c r="BM132" s="228" t="s">
        <v>160</v>
      </c>
    </row>
    <row r="133" s="2" customFormat="1" ht="37.8" customHeight="1">
      <c r="A133" s="35"/>
      <c r="B133" s="36"/>
      <c r="C133" s="216" t="s">
        <v>161</v>
      </c>
      <c r="D133" s="216" t="s">
        <v>120</v>
      </c>
      <c r="E133" s="217" t="s">
        <v>162</v>
      </c>
      <c r="F133" s="218" t="s">
        <v>163</v>
      </c>
      <c r="G133" s="219" t="s">
        <v>123</v>
      </c>
      <c r="H133" s="220">
        <v>415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124</v>
      </c>
      <c r="AT133" s="228" t="s">
        <v>120</v>
      </c>
      <c r="AU133" s="228" t="s">
        <v>86</v>
      </c>
      <c r="AY133" s="14" t="s">
        <v>118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124</v>
      </c>
      <c r="BM133" s="228" t="s">
        <v>164</v>
      </c>
    </row>
    <row r="134" s="2" customFormat="1" ht="37.8" customHeight="1">
      <c r="A134" s="35"/>
      <c r="B134" s="36"/>
      <c r="C134" s="216" t="s">
        <v>154</v>
      </c>
      <c r="D134" s="216" t="s">
        <v>120</v>
      </c>
      <c r="E134" s="217" t="s">
        <v>165</v>
      </c>
      <c r="F134" s="218" t="s">
        <v>131</v>
      </c>
      <c r="G134" s="219" t="s">
        <v>123</v>
      </c>
      <c r="H134" s="220">
        <v>415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124</v>
      </c>
      <c r="AT134" s="228" t="s">
        <v>120</v>
      </c>
      <c r="AU134" s="228" t="s">
        <v>86</v>
      </c>
      <c r="AY134" s="14" t="s">
        <v>118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124</v>
      </c>
      <c r="BM134" s="228" t="s">
        <v>166</v>
      </c>
    </row>
    <row r="135" s="2" customFormat="1" ht="78" customHeight="1">
      <c r="A135" s="35"/>
      <c r="B135" s="36"/>
      <c r="C135" s="216" t="s">
        <v>167</v>
      </c>
      <c r="D135" s="216" t="s">
        <v>120</v>
      </c>
      <c r="E135" s="217" t="s">
        <v>168</v>
      </c>
      <c r="F135" s="218" t="s">
        <v>169</v>
      </c>
      <c r="G135" s="219" t="s">
        <v>159</v>
      </c>
      <c r="H135" s="220">
        <v>112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0.40000000000000002</v>
      </c>
      <c r="T135" s="227">
        <f>S135*H135</f>
        <v>44.800000000000004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124</v>
      </c>
      <c r="AT135" s="228" t="s">
        <v>120</v>
      </c>
      <c r="AU135" s="228" t="s">
        <v>86</v>
      </c>
      <c r="AY135" s="14" t="s">
        <v>118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124</v>
      </c>
      <c r="BM135" s="228" t="s">
        <v>170</v>
      </c>
    </row>
    <row r="136" s="2" customFormat="1" ht="66.75" customHeight="1">
      <c r="A136" s="35"/>
      <c r="B136" s="36"/>
      <c r="C136" s="216" t="s">
        <v>171</v>
      </c>
      <c r="D136" s="216" t="s">
        <v>120</v>
      </c>
      <c r="E136" s="217" t="s">
        <v>172</v>
      </c>
      <c r="F136" s="218" t="s">
        <v>173</v>
      </c>
      <c r="G136" s="219" t="s">
        <v>159</v>
      </c>
      <c r="H136" s="220">
        <v>91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0.22</v>
      </c>
      <c r="T136" s="227">
        <f>S136*H136</f>
        <v>20.02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124</v>
      </c>
      <c r="AT136" s="228" t="s">
        <v>120</v>
      </c>
      <c r="AU136" s="228" t="s">
        <v>86</v>
      </c>
      <c r="AY136" s="14" t="s">
        <v>118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124</v>
      </c>
      <c r="BM136" s="228" t="s">
        <v>174</v>
      </c>
    </row>
    <row r="137" s="2" customFormat="1" ht="62.7" customHeight="1">
      <c r="A137" s="35"/>
      <c r="B137" s="36"/>
      <c r="C137" s="216" t="s">
        <v>175</v>
      </c>
      <c r="D137" s="216" t="s">
        <v>120</v>
      </c>
      <c r="E137" s="217" t="s">
        <v>176</v>
      </c>
      <c r="F137" s="218" t="s">
        <v>177</v>
      </c>
      <c r="G137" s="219" t="s">
        <v>159</v>
      </c>
      <c r="H137" s="220">
        <v>203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0.29999999999999999</v>
      </c>
      <c r="T137" s="227">
        <f>S137*H137</f>
        <v>60.899999999999999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124</v>
      </c>
      <c r="AT137" s="228" t="s">
        <v>120</v>
      </c>
      <c r="AU137" s="228" t="s">
        <v>86</v>
      </c>
      <c r="AY137" s="14" t="s">
        <v>118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124</v>
      </c>
      <c r="BM137" s="228" t="s">
        <v>178</v>
      </c>
    </row>
    <row r="138" s="2" customFormat="1" ht="62.7" customHeight="1">
      <c r="A138" s="35"/>
      <c r="B138" s="36"/>
      <c r="C138" s="216" t="s">
        <v>8</v>
      </c>
      <c r="D138" s="216" t="s">
        <v>120</v>
      </c>
      <c r="E138" s="217" t="s">
        <v>179</v>
      </c>
      <c r="F138" s="218" t="s">
        <v>180</v>
      </c>
      <c r="G138" s="219" t="s">
        <v>159</v>
      </c>
      <c r="H138" s="220">
        <v>112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124</v>
      </c>
      <c r="AT138" s="228" t="s">
        <v>120</v>
      </c>
      <c r="AU138" s="228" t="s">
        <v>86</v>
      </c>
      <c r="AY138" s="14" t="s">
        <v>118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124</v>
      </c>
      <c r="BM138" s="228" t="s">
        <v>181</v>
      </c>
    </row>
    <row r="139" s="12" customFormat="1" ht="22.8" customHeight="1">
      <c r="A139" s="12"/>
      <c r="B139" s="200"/>
      <c r="C139" s="201"/>
      <c r="D139" s="202" t="s">
        <v>75</v>
      </c>
      <c r="E139" s="214" t="s">
        <v>182</v>
      </c>
      <c r="F139" s="214" t="s">
        <v>183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SUM(P140:P143)</f>
        <v>0</v>
      </c>
      <c r="Q139" s="208"/>
      <c r="R139" s="209">
        <f>SUM(R140:R143)</f>
        <v>0</v>
      </c>
      <c r="S139" s="208"/>
      <c r="T139" s="210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84</v>
      </c>
      <c r="AT139" s="212" t="s">
        <v>75</v>
      </c>
      <c r="AU139" s="212" t="s">
        <v>84</v>
      </c>
      <c r="AY139" s="211" t="s">
        <v>118</v>
      </c>
      <c r="BK139" s="213">
        <f>SUM(BK140:BK143)</f>
        <v>0</v>
      </c>
    </row>
    <row r="140" s="2" customFormat="1" ht="37.8" customHeight="1">
      <c r="A140" s="35"/>
      <c r="B140" s="36"/>
      <c r="C140" s="216" t="s">
        <v>184</v>
      </c>
      <c r="D140" s="216" t="s">
        <v>120</v>
      </c>
      <c r="E140" s="217" t="s">
        <v>185</v>
      </c>
      <c r="F140" s="218" t="s">
        <v>186</v>
      </c>
      <c r="G140" s="219" t="s">
        <v>148</v>
      </c>
      <c r="H140" s="220">
        <v>69.019999999999996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124</v>
      </c>
      <c r="AT140" s="228" t="s">
        <v>120</v>
      </c>
      <c r="AU140" s="228" t="s">
        <v>86</v>
      </c>
      <c r="AY140" s="14" t="s">
        <v>118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124</v>
      </c>
      <c r="BM140" s="228" t="s">
        <v>187</v>
      </c>
    </row>
    <row r="141" s="2" customFormat="1" ht="37.8" customHeight="1">
      <c r="A141" s="35"/>
      <c r="B141" s="36"/>
      <c r="C141" s="216" t="s">
        <v>188</v>
      </c>
      <c r="D141" s="216" t="s">
        <v>120</v>
      </c>
      <c r="E141" s="217" t="s">
        <v>189</v>
      </c>
      <c r="F141" s="218" t="s">
        <v>190</v>
      </c>
      <c r="G141" s="219" t="s">
        <v>148</v>
      </c>
      <c r="H141" s="220">
        <v>77.832999999999998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124</v>
      </c>
      <c r="AT141" s="228" t="s">
        <v>120</v>
      </c>
      <c r="AU141" s="228" t="s">
        <v>86</v>
      </c>
      <c r="AY141" s="14" t="s">
        <v>118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124</v>
      </c>
      <c r="BM141" s="228" t="s">
        <v>191</v>
      </c>
    </row>
    <row r="142" s="2" customFormat="1" ht="37.8" customHeight="1">
      <c r="A142" s="35"/>
      <c r="B142" s="36"/>
      <c r="C142" s="216" t="s">
        <v>192</v>
      </c>
      <c r="D142" s="216" t="s">
        <v>120</v>
      </c>
      <c r="E142" s="217" t="s">
        <v>193</v>
      </c>
      <c r="F142" s="218" t="s">
        <v>194</v>
      </c>
      <c r="G142" s="219" t="s">
        <v>148</v>
      </c>
      <c r="H142" s="220">
        <v>233.499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124</v>
      </c>
      <c r="AT142" s="228" t="s">
        <v>120</v>
      </c>
      <c r="AU142" s="228" t="s">
        <v>86</v>
      </c>
      <c r="AY142" s="14" t="s">
        <v>118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124</v>
      </c>
      <c r="BM142" s="228" t="s">
        <v>195</v>
      </c>
    </row>
    <row r="143" s="2" customFormat="1" ht="16.5" customHeight="1">
      <c r="A143" s="35"/>
      <c r="B143" s="36"/>
      <c r="C143" s="216" t="s">
        <v>196</v>
      </c>
      <c r="D143" s="216" t="s">
        <v>120</v>
      </c>
      <c r="E143" s="217" t="s">
        <v>197</v>
      </c>
      <c r="F143" s="218" t="s">
        <v>198</v>
      </c>
      <c r="G143" s="219" t="s">
        <v>148</v>
      </c>
      <c r="H143" s="220">
        <v>77.832999999999998</v>
      </c>
      <c r="I143" s="221"/>
      <c r="J143" s="222">
        <f>ROUND(I143*H143,2)</f>
        <v>0</v>
      </c>
      <c r="K143" s="223"/>
      <c r="L143" s="41"/>
      <c r="M143" s="241" t="s">
        <v>1</v>
      </c>
      <c r="N143" s="242" t="s">
        <v>41</v>
      </c>
      <c r="O143" s="243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124</v>
      </c>
      <c r="AT143" s="228" t="s">
        <v>120</v>
      </c>
      <c r="AU143" s="228" t="s">
        <v>86</v>
      </c>
      <c r="AY143" s="14" t="s">
        <v>118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124</v>
      </c>
      <c r="BM143" s="228" t="s">
        <v>199</v>
      </c>
    </row>
    <row r="144" s="2" customFormat="1" ht="6.96" customHeight="1">
      <c r="A144" s="35"/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41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sheet="1" autoFilter="0" formatColumns="0" formatRows="0" objects="1" scenarios="1" spinCount="100000" saltValue="WsPfChPMgoBc1Npufy3LiNUXYlpXUCRl4iw2ml+fpi1Wcw4W9al9wvlfK8iq7lA2VtINSkaDxKXMHWfHixWqWw==" hashValue="Pxeg0WbtoX/9CRjSEO9E4Y1dqet65oA2k+3+vt4YpAd8r6Wwm2OUBRE3KLIDHKwYJ6sR1s/INx3EYQINnrx5HQ==" algorithmName="SHA-512" password="CA9C"/>
  <autoFilter ref="C119:K14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ZTV lokalita Laziště, Otrokovice - verze 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200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93</v>
      </c>
      <c r="G12" s="35"/>
      <c r="H12" s="35"/>
      <c r="I12" s="137" t="s">
        <v>22</v>
      </c>
      <c r="J12" s="141" t="str">
        <f>'Rekapitulace stavby'!AN8</f>
        <v>11. 7. 2023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>Město Otrokovice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>Ing.J.Bačík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>Ing.L.Alster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ROUND(J132,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ROUND((SUM(BE132:BE236)),  2)</f>
        <v>0</v>
      </c>
      <c r="G33" s="35"/>
      <c r="H33" s="35"/>
      <c r="I33" s="152">
        <v>0.20999999999999999</v>
      </c>
      <c r="J33" s="151">
        <f>ROUND(((SUM(BE132:BE236))*I33),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ROUND((SUM(BF132:BF236)),  2)</f>
        <v>0</v>
      </c>
      <c r="G34" s="35"/>
      <c r="H34" s="35"/>
      <c r="I34" s="152">
        <v>0.14999999999999999</v>
      </c>
      <c r="J34" s="151">
        <f>ROUND(((SUM(BF132:BF236))*I34),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ROUND((SUM(BG132:BG236)),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ROUND((SUM(BH132:BH236)),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ROUND((SUM(BI132:BI236)),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ZTV lokalita Laziště, Otrokovice - verze 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101 - Komunikace a zpevněné plochy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11. 7. 2023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Ing.J.Bačík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J132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J133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J134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J148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201</v>
      </c>
      <c r="E100" s="185"/>
      <c r="F100" s="185"/>
      <c r="G100" s="185"/>
      <c r="H100" s="185"/>
      <c r="I100" s="185"/>
      <c r="J100" s="186">
        <f>J150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202</v>
      </c>
      <c r="E101" s="185"/>
      <c r="F101" s="185"/>
      <c r="G101" s="185"/>
      <c r="H101" s="185"/>
      <c r="I101" s="185"/>
      <c r="J101" s="186">
        <f>J152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203</v>
      </c>
      <c r="E102" s="185"/>
      <c r="F102" s="185"/>
      <c r="G102" s="185"/>
      <c r="H102" s="185"/>
      <c r="I102" s="185"/>
      <c r="J102" s="186">
        <f>J157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204</v>
      </c>
      <c r="E103" s="185"/>
      <c r="F103" s="185"/>
      <c r="G103" s="185"/>
      <c r="H103" s="185"/>
      <c r="I103" s="185"/>
      <c r="J103" s="186">
        <f>J161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205</v>
      </c>
      <c r="E104" s="185"/>
      <c r="F104" s="185"/>
      <c r="G104" s="185"/>
      <c r="H104" s="185"/>
      <c r="I104" s="185"/>
      <c r="J104" s="186">
        <f>J181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206</v>
      </c>
      <c r="E105" s="185"/>
      <c r="F105" s="185"/>
      <c r="G105" s="185"/>
      <c r="H105" s="185"/>
      <c r="I105" s="185"/>
      <c r="J105" s="186">
        <f>J198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102</v>
      </c>
      <c r="E106" s="185"/>
      <c r="F106" s="185"/>
      <c r="G106" s="185"/>
      <c r="H106" s="185"/>
      <c r="I106" s="185"/>
      <c r="J106" s="186">
        <f>J218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207</v>
      </c>
      <c r="E107" s="185"/>
      <c r="F107" s="185"/>
      <c r="G107" s="185"/>
      <c r="H107" s="185"/>
      <c r="I107" s="185"/>
      <c r="J107" s="186">
        <f>J221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6"/>
      <c r="C108" s="177"/>
      <c r="D108" s="178" t="s">
        <v>208</v>
      </c>
      <c r="E108" s="179"/>
      <c r="F108" s="179"/>
      <c r="G108" s="179"/>
      <c r="H108" s="179"/>
      <c r="I108" s="179"/>
      <c r="J108" s="180">
        <f>J224</f>
        <v>0</v>
      </c>
      <c r="K108" s="177"/>
      <c r="L108" s="18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2"/>
      <c r="C109" s="183"/>
      <c r="D109" s="184" t="s">
        <v>209</v>
      </c>
      <c r="E109" s="185"/>
      <c r="F109" s="185"/>
      <c r="G109" s="185"/>
      <c r="H109" s="185"/>
      <c r="I109" s="185"/>
      <c r="J109" s="186">
        <f>J225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210</v>
      </c>
      <c r="E110" s="185"/>
      <c r="F110" s="185"/>
      <c r="G110" s="185"/>
      <c r="H110" s="185"/>
      <c r="I110" s="185"/>
      <c r="J110" s="186">
        <f>J229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211</v>
      </c>
      <c r="E111" s="185"/>
      <c r="F111" s="185"/>
      <c r="G111" s="185"/>
      <c r="H111" s="185"/>
      <c r="I111" s="185"/>
      <c r="J111" s="186">
        <f>J233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212</v>
      </c>
      <c r="E112" s="185"/>
      <c r="F112" s="185"/>
      <c r="G112" s="185"/>
      <c r="H112" s="185"/>
      <c r="I112" s="185"/>
      <c r="J112" s="186">
        <f>J235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="2" customFormat="1" ht="6.96" customHeight="1">
      <c r="A118" s="35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96" customHeight="1">
      <c r="A119" s="35"/>
      <c r="B119" s="36"/>
      <c r="C119" s="20" t="s">
        <v>103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171" t="str">
        <f>E7</f>
        <v>ZTV lokalita Laziště, Otrokovice - verze 1</v>
      </c>
      <c r="F122" s="29"/>
      <c r="G122" s="29"/>
      <c r="H122" s="29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91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73" t="str">
        <f>E9</f>
        <v>SO 101 - Komunikace a zpevněné plochy</v>
      </c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20</v>
      </c>
      <c r="D126" s="37"/>
      <c r="E126" s="37"/>
      <c r="F126" s="24" t="str">
        <f>F12</f>
        <v xml:space="preserve"> </v>
      </c>
      <c r="G126" s="37"/>
      <c r="H126" s="37"/>
      <c r="I126" s="29" t="s">
        <v>22</v>
      </c>
      <c r="J126" s="76" t="str">
        <f>IF(J12="","",J12)</f>
        <v>11. 7. 2023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24</v>
      </c>
      <c r="D128" s="37"/>
      <c r="E128" s="37"/>
      <c r="F128" s="24" t="str">
        <f>E15</f>
        <v>Město Otrokovice</v>
      </c>
      <c r="G128" s="37"/>
      <c r="H128" s="37"/>
      <c r="I128" s="29" t="s">
        <v>30</v>
      </c>
      <c r="J128" s="33" t="str">
        <f>E21</f>
        <v>Ing.J.Bačík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28</v>
      </c>
      <c r="D129" s="37"/>
      <c r="E129" s="37"/>
      <c r="F129" s="24" t="str">
        <f>IF(E18="","",E18)</f>
        <v>Vyplň údaj</v>
      </c>
      <c r="G129" s="37"/>
      <c r="H129" s="37"/>
      <c r="I129" s="29" t="s">
        <v>33</v>
      </c>
      <c r="J129" s="33" t="str">
        <f>E24</f>
        <v>Ing.L.Alster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0.32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11" customFormat="1" ht="29.28" customHeight="1">
      <c r="A131" s="188"/>
      <c r="B131" s="189"/>
      <c r="C131" s="190" t="s">
        <v>104</v>
      </c>
      <c r="D131" s="191" t="s">
        <v>61</v>
      </c>
      <c r="E131" s="191" t="s">
        <v>57</v>
      </c>
      <c r="F131" s="191" t="s">
        <v>58</v>
      </c>
      <c r="G131" s="191" t="s">
        <v>105</v>
      </c>
      <c r="H131" s="191" t="s">
        <v>106</v>
      </c>
      <c r="I131" s="191" t="s">
        <v>107</v>
      </c>
      <c r="J131" s="192" t="s">
        <v>96</v>
      </c>
      <c r="K131" s="193" t="s">
        <v>108</v>
      </c>
      <c r="L131" s="194"/>
      <c r="M131" s="97" t="s">
        <v>1</v>
      </c>
      <c r="N131" s="98" t="s">
        <v>40</v>
      </c>
      <c r="O131" s="98" t="s">
        <v>109</v>
      </c>
      <c r="P131" s="98" t="s">
        <v>110</v>
      </c>
      <c r="Q131" s="98" t="s">
        <v>111</v>
      </c>
      <c r="R131" s="98" t="s">
        <v>112</v>
      </c>
      <c r="S131" s="98" t="s">
        <v>113</v>
      </c>
      <c r="T131" s="99" t="s">
        <v>114</v>
      </c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/>
    </row>
    <row r="132" s="2" customFormat="1" ht="22.8" customHeight="1">
      <c r="A132" s="35"/>
      <c r="B132" s="36"/>
      <c r="C132" s="104" t="s">
        <v>115</v>
      </c>
      <c r="D132" s="37"/>
      <c r="E132" s="37"/>
      <c r="F132" s="37"/>
      <c r="G132" s="37"/>
      <c r="H132" s="37"/>
      <c r="I132" s="37"/>
      <c r="J132" s="195">
        <f>BK132</f>
        <v>0</v>
      </c>
      <c r="K132" s="37"/>
      <c r="L132" s="41"/>
      <c r="M132" s="100"/>
      <c r="N132" s="196"/>
      <c r="O132" s="101"/>
      <c r="P132" s="197">
        <f>P133+P224</f>
        <v>0</v>
      </c>
      <c r="Q132" s="101"/>
      <c r="R132" s="197">
        <f>R133+R224</f>
        <v>781.46544800000015</v>
      </c>
      <c r="S132" s="101"/>
      <c r="T132" s="198">
        <f>T133+T224</f>
        <v>0.3795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75</v>
      </c>
      <c r="AU132" s="14" t="s">
        <v>98</v>
      </c>
      <c r="BK132" s="199">
        <f>BK133+BK224</f>
        <v>0</v>
      </c>
    </row>
    <row r="133" s="12" customFormat="1" ht="25.92" customHeight="1">
      <c r="A133" s="12"/>
      <c r="B133" s="200"/>
      <c r="C133" s="201"/>
      <c r="D133" s="202" t="s">
        <v>75</v>
      </c>
      <c r="E133" s="203" t="s">
        <v>116</v>
      </c>
      <c r="F133" s="203" t="s">
        <v>117</v>
      </c>
      <c r="G133" s="201"/>
      <c r="H133" s="201"/>
      <c r="I133" s="204"/>
      <c r="J133" s="205">
        <f>BK133</f>
        <v>0</v>
      </c>
      <c r="K133" s="201"/>
      <c r="L133" s="206"/>
      <c r="M133" s="207"/>
      <c r="N133" s="208"/>
      <c r="O133" s="208"/>
      <c r="P133" s="209">
        <f>P134+P148+P150+P152+P157+P161+P181+P198+P218+P221</f>
        <v>0</v>
      </c>
      <c r="Q133" s="208"/>
      <c r="R133" s="209">
        <f>R134+R148+R150+R152+R157+R161+R181+R198+R218+R221</f>
        <v>781.46544800000015</v>
      </c>
      <c r="S133" s="208"/>
      <c r="T133" s="210">
        <f>T134+T148+T150+T152+T157+T161+T181+T198+T218+T221</f>
        <v>0.3795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84</v>
      </c>
      <c r="AT133" s="212" t="s">
        <v>75</v>
      </c>
      <c r="AU133" s="212" t="s">
        <v>76</v>
      </c>
      <c r="AY133" s="211" t="s">
        <v>118</v>
      </c>
      <c r="BK133" s="213">
        <f>BK134+BK148+BK150+BK152+BK157+BK161+BK181+BK198+BK218+BK221</f>
        <v>0</v>
      </c>
    </row>
    <row r="134" s="12" customFormat="1" ht="22.8" customHeight="1">
      <c r="A134" s="12"/>
      <c r="B134" s="200"/>
      <c r="C134" s="201"/>
      <c r="D134" s="202" t="s">
        <v>75</v>
      </c>
      <c r="E134" s="214" t="s">
        <v>84</v>
      </c>
      <c r="F134" s="214" t="s">
        <v>119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SUM(P135:P147)</f>
        <v>0</v>
      </c>
      <c r="Q134" s="208"/>
      <c r="R134" s="209">
        <f>SUM(R135:R147)</f>
        <v>167.71420000000001</v>
      </c>
      <c r="S134" s="208"/>
      <c r="T134" s="210">
        <f>SUM(T135:T147)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84</v>
      </c>
      <c r="AT134" s="212" t="s">
        <v>75</v>
      </c>
      <c r="AU134" s="212" t="s">
        <v>84</v>
      </c>
      <c r="AY134" s="211" t="s">
        <v>118</v>
      </c>
      <c r="BK134" s="213">
        <f>SUM(BK135:BK147)</f>
        <v>0</v>
      </c>
    </row>
    <row r="135" s="2" customFormat="1" ht="44.25" customHeight="1">
      <c r="A135" s="35"/>
      <c r="B135" s="36"/>
      <c r="C135" s="216" t="s">
        <v>84</v>
      </c>
      <c r="D135" s="216" t="s">
        <v>120</v>
      </c>
      <c r="E135" s="217" t="s">
        <v>213</v>
      </c>
      <c r="F135" s="218" t="s">
        <v>214</v>
      </c>
      <c r="G135" s="219" t="s">
        <v>123</v>
      </c>
      <c r="H135" s="220">
        <v>54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124</v>
      </c>
      <c r="AT135" s="228" t="s">
        <v>120</v>
      </c>
      <c r="AU135" s="228" t="s">
        <v>86</v>
      </c>
      <c r="AY135" s="14" t="s">
        <v>118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124</v>
      </c>
      <c r="BM135" s="228" t="s">
        <v>215</v>
      </c>
    </row>
    <row r="136" s="2" customFormat="1" ht="24.15" customHeight="1">
      <c r="A136" s="35"/>
      <c r="B136" s="36"/>
      <c r="C136" s="216" t="s">
        <v>86</v>
      </c>
      <c r="D136" s="216" t="s">
        <v>120</v>
      </c>
      <c r="E136" s="217" t="s">
        <v>216</v>
      </c>
      <c r="F136" s="218" t="s">
        <v>217</v>
      </c>
      <c r="G136" s="219" t="s">
        <v>123</v>
      </c>
      <c r="H136" s="220">
        <v>0.35999999999999999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124</v>
      </c>
      <c r="AT136" s="228" t="s">
        <v>120</v>
      </c>
      <c r="AU136" s="228" t="s">
        <v>86</v>
      </c>
      <c r="AY136" s="14" t="s">
        <v>118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124</v>
      </c>
      <c r="BM136" s="228" t="s">
        <v>218</v>
      </c>
    </row>
    <row r="137" s="2" customFormat="1" ht="24.15" customHeight="1">
      <c r="A137" s="35"/>
      <c r="B137" s="36"/>
      <c r="C137" s="216" t="s">
        <v>129</v>
      </c>
      <c r="D137" s="216" t="s">
        <v>120</v>
      </c>
      <c r="E137" s="217" t="s">
        <v>219</v>
      </c>
      <c r="F137" s="218" t="s">
        <v>220</v>
      </c>
      <c r="G137" s="219" t="s">
        <v>123</v>
      </c>
      <c r="H137" s="220">
        <v>45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124</v>
      </c>
      <c r="AT137" s="228" t="s">
        <v>120</v>
      </c>
      <c r="AU137" s="228" t="s">
        <v>86</v>
      </c>
      <c r="AY137" s="14" t="s">
        <v>118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124</v>
      </c>
      <c r="BM137" s="228" t="s">
        <v>221</v>
      </c>
    </row>
    <row r="138" s="2" customFormat="1" ht="37.8" customHeight="1">
      <c r="A138" s="35"/>
      <c r="B138" s="36"/>
      <c r="C138" s="216" t="s">
        <v>124</v>
      </c>
      <c r="D138" s="216" t="s">
        <v>120</v>
      </c>
      <c r="E138" s="217" t="s">
        <v>222</v>
      </c>
      <c r="F138" s="218" t="s">
        <v>223</v>
      </c>
      <c r="G138" s="219" t="s">
        <v>159</v>
      </c>
      <c r="H138" s="220">
        <v>255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0.00084000000000000003</v>
      </c>
      <c r="R138" s="226">
        <f>Q138*H138</f>
        <v>0.2142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124</v>
      </c>
      <c r="AT138" s="228" t="s">
        <v>120</v>
      </c>
      <c r="AU138" s="228" t="s">
        <v>86</v>
      </c>
      <c r="AY138" s="14" t="s">
        <v>118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124</v>
      </c>
      <c r="BM138" s="228" t="s">
        <v>224</v>
      </c>
    </row>
    <row r="139" s="2" customFormat="1" ht="44.25" customHeight="1">
      <c r="A139" s="35"/>
      <c r="B139" s="36"/>
      <c r="C139" s="216" t="s">
        <v>136</v>
      </c>
      <c r="D139" s="216" t="s">
        <v>120</v>
      </c>
      <c r="E139" s="217" t="s">
        <v>225</v>
      </c>
      <c r="F139" s="218" t="s">
        <v>226</v>
      </c>
      <c r="G139" s="219" t="s">
        <v>159</v>
      </c>
      <c r="H139" s="220">
        <v>255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124</v>
      </c>
      <c r="AT139" s="228" t="s">
        <v>120</v>
      </c>
      <c r="AU139" s="228" t="s">
        <v>86</v>
      </c>
      <c r="AY139" s="14" t="s">
        <v>118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124</v>
      </c>
      <c r="BM139" s="228" t="s">
        <v>227</v>
      </c>
    </row>
    <row r="140" s="2" customFormat="1" ht="62.7" customHeight="1">
      <c r="A140" s="35"/>
      <c r="B140" s="36"/>
      <c r="C140" s="216" t="s">
        <v>140</v>
      </c>
      <c r="D140" s="216" t="s">
        <v>120</v>
      </c>
      <c r="E140" s="217" t="s">
        <v>126</v>
      </c>
      <c r="F140" s="218" t="s">
        <v>127</v>
      </c>
      <c r="G140" s="219" t="s">
        <v>123</v>
      </c>
      <c r="H140" s="220">
        <v>223.36000000000001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124</v>
      </c>
      <c r="AT140" s="228" t="s">
        <v>120</v>
      </c>
      <c r="AU140" s="228" t="s">
        <v>86</v>
      </c>
      <c r="AY140" s="14" t="s">
        <v>118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124</v>
      </c>
      <c r="BM140" s="228" t="s">
        <v>228</v>
      </c>
    </row>
    <row r="141" s="2" customFormat="1" ht="44.25" customHeight="1">
      <c r="A141" s="35"/>
      <c r="B141" s="36"/>
      <c r="C141" s="216" t="s">
        <v>144</v>
      </c>
      <c r="D141" s="216" t="s">
        <v>120</v>
      </c>
      <c r="E141" s="217" t="s">
        <v>133</v>
      </c>
      <c r="F141" s="218" t="s">
        <v>134</v>
      </c>
      <c r="G141" s="219" t="s">
        <v>123</v>
      </c>
      <c r="H141" s="220">
        <v>124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124</v>
      </c>
      <c r="AT141" s="228" t="s">
        <v>120</v>
      </c>
      <c r="AU141" s="228" t="s">
        <v>86</v>
      </c>
      <c r="AY141" s="14" t="s">
        <v>118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124</v>
      </c>
      <c r="BM141" s="228" t="s">
        <v>229</v>
      </c>
    </row>
    <row r="142" s="2" customFormat="1" ht="37.8" customHeight="1">
      <c r="A142" s="35"/>
      <c r="B142" s="36"/>
      <c r="C142" s="216" t="s">
        <v>149</v>
      </c>
      <c r="D142" s="216" t="s">
        <v>120</v>
      </c>
      <c r="E142" s="217" t="s">
        <v>151</v>
      </c>
      <c r="F142" s="218" t="s">
        <v>152</v>
      </c>
      <c r="G142" s="219" t="s">
        <v>123</v>
      </c>
      <c r="H142" s="220">
        <v>124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124</v>
      </c>
      <c r="AT142" s="228" t="s">
        <v>120</v>
      </c>
      <c r="AU142" s="228" t="s">
        <v>86</v>
      </c>
      <c r="AY142" s="14" t="s">
        <v>118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124</v>
      </c>
      <c r="BM142" s="228" t="s">
        <v>230</v>
      </c>
    </row>
    <row r="143" s="2" customFormat="1" ht="44.25" customHeight="1">
      <c r="A143" s="35"/>
      <c r="B143" s="36"/>
      <c r="C143" s="216" t="s">
        <v>156</v>
      </c>
      <c r="D143" s="216" t="s">
        <v>120</v>
      </c>
      <c r="E143" s="217" t="s">
        <v>231</v>
      </c>
      <c r="F143" s="218" t="s">
        <v>232</v>
      </c>
      <c r="G143" s="219" t="s">
        <v>123</v>
      </c>
      <c r="H143" s="220">
        <v>65.75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124</v>
      </c>
      <c r="AT143" s="228" t="s">
        <v>120</v>
      </c>
      <c r="AU143" s="228" t="s">
        <v>86</v>
      </c>
      <c r="AY143" s="14" t="s">
        <v>118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124</v>
      </c>
      <c r="BM143" s="228" t="s">
        <v>233</v>
      </c>
    </row>
    <row r="144" s="2" customFormat="1" ht="16.5" customHeight="1">
      <c r="A144" s="35"/>
      <c r="B144" s="36"/>
      <c r="C144" s="230" t="s">
        <v>161</v>
      </c>
      <c r="D144" s="230" t="s">
        <v>145</v>
      </c>
      <c r="E144" s="231" t="s">
        <v>234</v>
      </c>
      <c r="F144" s="232" t="s">
        <v>235</v>
      </c>
      <c r="G144" s="233" t="s">
        <v>148</v>
      </c>
      <c r="H144" s="234">
        <v>131.5</v>
      </c>
      <c r="I144" s="235"/>
      <c r="J144" s="236">
        <f>ROUND(I144*H144,2)</f>
        <v>0</v>
      </c>
      <c r="K144" s="237"/>
      <c r="L144" s="238"/>
      <c r="M144" s="239" t="s">
        <v>1</v>
      </c>
      <c r="N144" s="240" t="s">
        <v>41</v>
      </c>
      <c r="O144" s="88"/>
      <c r="P144" s="226">
        <f>O144*H144</f>
        <v>0</v>
      </c>
      <c r="Q144" s="226">
        <v>1</v>
      </c>
      <c r="R144" s="226">
        <f>Q144*H144</f>
        <v>131.5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149</v>
      </c>
      <c r="AT144" s="228" t="s">
        <v>145</v>
      </c>
      <c r="AU144" s="228" t="s">
        <v>86</v>
      </c>
      <c r="AY144" s="14" t="s">
        <v>118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124</v>
      </c>
      <c r="BM144" s="228" t="s">
        <v>236</v>
      </c>
    </row>
    <row r="145" s="2" customFormat="1" ht="66.75" customHeight="1">
      <c r="A145" s="35"/>
      <c r="B145" s="36"/>
      <c r="C145" s="216" t="s">
        <v>154</v>
      </c>
      <c r="D145" s="216" t="s">
        <v>120</v>
      </c>
      <c r="E145" s="217" t="s">
        <v>237</v>
      </c>
      <c r="F145" s="218" t="s">
        <v>238</v>
      </c>
      <c r="G145" s="219" t="s">
        <v>123</v>
      </c>
      <c r="H145" s="220">
        <v>18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124</v>
      </c>
      <c r="AT145" s="228" t="s">
        <v>120</v>
      </c>
      <c r="AU145" s="228" t="s">
        <v>86</v>
      </c>
      <c r="AY145" s="14" t="s">
        <v>118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124</v>
      </c>
      <c r="BM145" s="228" t="s">
        <v>239</v>
      </c>
    </row>
    <row r="146" s="2" customFormat="1" ht="16.5" customHeight="1">
      <c r="A146" s="35"/>
      <c r="B146" s="36"/>
      <c r="C146" s="230" t="s">
        <v>167</v>
      </c>
      <c r="D146" s="230" t="s">
        <v>145</v>
      </c>
      <c r="E146" s="231" t="s">
        <v>240</v>
      </c>
      <c r="F146" s="232" t="s">
        <v>241</v>
      </c>
      <c r="G146" s="233" t="s">
        <v>148</v>
      </c>
      <c r="H146" s="234">
        <v>36</v>
      </c>
      <c r="I146" s="235"/>
      <c r="J146" s="236">
        <f>ROUND(I146*H146,2)</f>
        <v>0</v>
      </c>
      <c r="K146" s="237"/>
      <c r="L146" s="238"/>
      <c r="M146" s="239" t="s">
        <v>1</v>
      </c>
      <c r="N146" s="240" t="s">
        <v>41</v>
      </c>
      <c r="O146" s="88"/>
      <c r="P146" s="226">
        <f>O146*H146</f>
        <v>0</v>
      </c>
      <c r="Q146" s="226">
        <v>1</v>
      </c>
      <c r="R146" s="226">
        <f>Q146*H146</f>
        <v>36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149</v>
      </c>
      <c r="AT146" s="228" t="s">
        <v>145</v>
      </c>
      <c r="AU146" s="228" t="s">
        <v>86</v>
      </c>
      <c r="AY146" s="14" t="s">
        <v>118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124</v>
      </c>
      <c r="BM146" s="228" t="s">
        <v>242</v>
      </c>
    </row>
    <row r="147" s="2" customFormat="1" ht="24.15" customHeight="1">
      <c r="A147" s="35"/>
      <c r="B147" s="36"/>
      <c r="C147" s="216" t="s">
        <v>171</v>
      </c>
      <c r="D147" s="216" t="s">
        <v>120</v>
      </c>
      <c r="E147" s="217" t="s">
        <v>243</v>
      </c>
      <c r="F147" s="218" t="s">
        <v>244</v>
      </c>
      <c r="G147" s="219" t="s">
        <v>159</v>
      </c>
      <c r="H147" s="220">
        <v>3971.9499999999998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124</v>
      </c>
      <c r="AT147" s="228" t="s">
        <v>120</v>
      </c>
      <c r="AU147" s="228" t="s">
        <v>86</v>
      </c>
      <c r="AY147" s="14" t="s">
        <v>118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124</v>
      </c>
      <c r="BM147" s="228" t="s">
        <v>245</v>
      </c>
    </row>
    <row r="148" s="12" customFormat="1" ht="22.8" customHeight="1">
      <c r="A148" s="12"/>
      <c r="B148" s="200"/>
      <c r="C148" s="201"/>
      <c r="D148" s="202" t="s">
        <v>75</v>
      </c>
      <c r="E148" s="214" t="s">
        <v>154</v>
      </c>
      <c r="F148" s="214" t="s">
        <v>155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P149</f>
        <v>0</v>
      </c>
      <c r="Q148" s="208"/>
      <c r="R148" s="209">
        <f>R149</f>
        <v>0.00016500000000000003</v>
      </c>
      <c r="S148" s="208"/>
      <c r="T148" s="210">
        <f>T149</f>
        <v>0.3795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84</v>
      </c>
      <c r="AT148" s="212" t="s">
        <v>75</v>
      </c>
      <c r="AU148" s="212" t="s">
        <v>84</v>
      </c>
      <c r="AY148" s="211" t="s">
        <v>118</v>
      </c>
      <c r="BK148" s="213">
        <f>BK149</f>
        <v>0</v>
      </c>
    </row>
    <row r="149" s="2" customFormat="1" ht="49.05" customHeight="1">
      <c r="A149" s="35"/>
      <c r="B149" s="36"/>
      <c r="C149" s="216" t="s">
        <v>175</v>
      </c>
      <c r="D149" s="216" t="s">
        <v>120</v>
      </c>
      <c r="E149" s="217" t="s">
        <v>246</v>
      </c>
      <c r="F149" s="218" t="s">
        <v>247</v>
      </c>
      <c r="G149" s="219" t="s">
        <v>159</v>
      </c>
      <c r="H149" s="220">
        <v>4.125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4.0000000000000003E-05</v>
      </c>
      <c r="R149" s="226">
        <f>Q149*H149</f>
        <v>0.00016500000000000003</v>
      </c>
      <c r="S149" s="226">
        <v>0.091999999999999998</v>
      </c>
      <c r="T149" s="227">
        <f>S149*H149</f>
        <v>0.3795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124</v>
      </c>
      <c r="AT149" s="228" t="s">
        <v>120</v>
      </c>
      <c r="AU149" s="228" t="s">
        <v>86</v>
      </c>
      <c r="AY149" s="14" t="s">
        <v>118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124</v>
      </c>
      <c r="BM149" s="228" t="s">
        <v>248</v>
      </c>
    </row>
    <row r="150" s="12" customFormat="1" ht="22.8" customHeight="1">
      <c r="A150" s="12"/>
      <c r="B150" s="200"/>
      <c r="C150" s="201"/>
      <c r="D150" s="202" t="s">
        <v>75</v>
      </c>
      <c r="E150" s="214" t="s">
        <v>86</v>
      </c>
      <c r="F150" s="214" t="s">
        <v>249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P151</f>
        <v>0</v>
      </c>
      <c r="Q150" s="208"/>
      <c r="R150" s="209">
        <f>R151</f>
        <v>0</v>
      </c>
      <c r="S150" s="208"/>
      <c r="T150" s="21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84</v>
      </c>
      <c r="AT150" s="212" t="s">
        <v>75</v>
      </c>
      <c r="AU150" s="212" t="s">
        <v>84</v>
      </c>
      <c r="AY150" s="211" t="s">
        <v>118</v>
      </c>
      <c r="BK150" s="213">
        <f>BK151</f>
        <v>0</v>
      </c>
    </row>
    <row r="151" s="2" customFormat="1" ht="24.15" customHeight="1">
      <c r="A151" s="35"/>
      <c r="B151" s="36"/>
      <c r="C151" s="216" t="s">
        <v>8</v>
      </c>
      <c r="D151" s="216" t="s">
        <v>120</v>
      </c>
      <c r="E151" s="217" t="s">
        <v>250</v>
      </c>
      <c r="F151" s="218" t="s">
        <v>251</v>
      </c>
      <c r="G151" s="219" t="s">
        <v>123</v>
      </c>
      <c r="H151" s="220">
        <v>0.35999999999999999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124</v>
      </c>
      <c r="AT151" s="228" t="s">
        <v>120</v>
      </c>
      <c r="AU151" s="228" t="s">
        <v>86</v>
      </c>
      <c r="AY151" s="14" t="s">
        <v>118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124</v>
      </c>
      <c r="BM151" s="228" t="s">
        <v>252</v>
      </c>
    </row>
    <row r="152" s="12" customFormat="1" ht="22.8" customHeight="1">
      <c r="A152" s="12"/>
      <c r="B152" s="200"/>
      <c r="C152" s="201"/>
      <c r="D152" s="202" t="s">
        <v>75</v>
      </c>
      <c r="E152" s="214" t="s">
        <v>7</v>
      </c>
      <c r="F152" s="214" t="s">
        <v>253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SUM(P153:P156)</f>
        <v>0</v>
      </c>
      <c r="Q152" s="208"/>
      <c r="R152" s="209">
        <f>SUM(R153:R156)</f>
        <v>75.954292199999998</v>
      </c>
      <c r="S152" s="208"/>
      <c r="T152" s="210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84</v>
      </c>
      <c r="AT152" s="212" t="s">
        <v>75</v>
      </c>
      <c r="AU152" s="212" t="s">
        <v>84</v>
      </c>
      <c r="AY152" s="211" t="s">
        <v>118</v>
      </c>
      <c r="BK152" s="213">
        <f>SUM(BK153:BK156)</f>
        <v>0</v>
      </c>
    </row>
    <row r="153" s="2" customFormat="1" ht="44.25" customHeight="1">
      <c r="A153" s="35"/>
      <c r="B153" s="36"/>
      <c r="C153" s="216" t="s">
        <v>184</v>
      </c>
      <c r="D153" s="216" t="s">
        <v>120</v>
      </c>
      <c r="E153" s="217" t="s">
        <v>254</v>
      </c>
      <c r="F153" s="218" t="s">
        <v>255</v>
      </c>
      <c r="G153" s="219" t="s">
        <v>159</v>
      </c>
      <c r="H153" s="220">
        <v>3971.9499999999998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0.00013999999999999999</v>
      </c>
      <c r="R153" s="226">
        <f>Q153*H153</f>
        <v>0.55607299999999993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124</v>
      </c>
      <c r="AT153" s="228" t="s">
        <v>120</v>
      </c>
      <c r="AU153" s="228" t="s">
        <v>86</v>
      </c>
      <c r="AY153" s="14" t="s">
        <v>118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124</v>
      </c>
      <c r="BM153" s="228" t="s">
        <v>256</v>
      </c>
    </row>
    <row r="154" s="2" customFormat="1" ht="16.5" customHeight="1">
      <c r="A154" s="35"/>
      <c r="B154" s="36"/>
      <c r="C154" s="230" t="s">
        <v>188</v>
      </c>
      <c r="D154" s="230" t="s">
        <v>145</v>
      </c>
      <c r="E154" s="231" t="s">
        <v>257</v>
      </c>
      <c r="F154" s="232" t="s">
        <v>258</v>
      </c>
      <c r="G154" s="233" t="s">
        <v>159</v>
      </c>
      <c r="H154" s="234">
        <v>4170.5479999999998</v>
      </c>
      <c r="I154" s="235"/>
      <c r="J154" s="236">
        <f>ROUND(I154*H154,2)</f>
        <v>0</v>
      </c>
      <c r="K154" s="237"/>
      <c r="L154" s="238"/>
      <c r="M154" s="239" t="s">
        <v>1</v>
      </c>
      <c r="N154" s="240" t="s">
        <v>41</v>
      </c>
      <c r="O154" s="88"/>
      <c r="P154" s="226">
        <f>O154*H154</f>
        <v>0</v>
      </c>
      <c r="Q154" s="226">
        <v>0.00040000000000000002</v>
      </c>
      <c r="R154" s="226">
        <f>Q154*H154</f>
        <v>1.6682192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149</v>
      </c>
      <c r="AT154" s="228" t="s">
        <v>145</v>
      </c>
      <c r="AU154" s="228" t="s">
        <v>86</v>
      </c>
      <c r="AY154" s="14" t="s">
        <v>118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124</v>
      </c>
      <c r="BM154" s="228" t="s">
        <v>259</v>
      </c>
    </row>
    <row r="155" s="2" customFormat="1" ht="55.5" customHeight="1">
      <c r="A155" s="35"/>
      <c r="B155" s="36"/>
      <c r="C155" s="216" t="s">
        <v>192</v>
      </c>
      <c r="D155" s="216" t="s">
        <v>120</v>
      </c>
      <c r="E155" s="217" t="s">
        <v>141</v>
      </c>
      <c r="F155" s="218" t="s">
        <v>142</v>
      </c>
      <c r="G155" s="219" t="s">
        <v>123</v>
      </c>
      <c r="H155" s="220">
        <v>1787.3779999999999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124</v>
      </c>
      <c r="AT155" s="228" t="s">
        <v>120</v>
      </c>
      <c r="AU155" s="228" t="s">
        <v>86</v>
      </c>
      <c r="AY155" s="14" t="s">
        <v>118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124</v>
      </c>
      <c r="BM155" s="228" t="s">
        <v>260</v>
      </c>
    </row>
    <row r="156" s="2" customFormat="1" ht="21.75" customHeight="1">
      <c r="A156" s="35"/>
      <c r="B156" s="36"/>
      <c r="C156" s="230" t="s">
        <v>196</v>
      </c>
      <c r="D156" s="230" t="s">
        <v>145</v>
      </c>
      <c r="E156" s="231" t="s">
        <v>146</v>
      </c>
      <c r="F156" s="232" t="s">
        <v>147</v>
      </c>
      <c r="G156" s="233" t="s">
        <v>148</v>
      </c>
      <c r="H156" s="234">
        <v>73.730000000000004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41</v>
      </c>
      <c r="O156" s="88"/>
      <c r="P156" s="226">
        <f>O156*H156</f>
        <v>0</v>
      </c>
      <c r="Q156" s="226">
        <v>1</v>
      </c>
      <c r="R156" s="226">
        <f>Q156*H156</f>
        <v>73.730000000000004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149</v>
      </c>
      <c r="AT156" s="228" t="s">
        <v>145</v>
      </c>
      <c r="AU156" s="228" t="s">
        <v>86</v>
      </c>
      <c r="AY156" s="14" t="s">
        <v>118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124</v>
      </c>
      <c r="BM156" s="228" t="s">
        <v>261</v>
      </c>
    </row>
    <row r="157" s="12" customFormat="1" ht="22.8" customHeight="1">
      <c r="A157" s="12"/>
      <c r="B157" s="200"/>
      <c r="C157" s="201"/>
      <c r="D157" s="202" t="s">
        <v>75</v>
      </c>
      <c r="E157" s="214" t="s">
        <v>124</v>
      </c>
      <c r="F157" s="214" t="s">
        <v>262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SUM(P158:P160)</f>
        <v>0</v>
      </c>
      <c r="Q157" s="208"/>
      <c r="R157" s="209">
        <f>SUM(R158:R160)</f>
        <v>5.5388000000000002</v>
      </c>
      <c r="S157" s="208"/>
      <c r="T157" s="210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84</v>
      </c>
      <c r="AT157" s="212" t="s">
        <v>75</v>
      </c>
      <c r="AU157" s="212" t="s">
        <v>84</v>
      </c>
      <c r="AY157" s="211" t="s">
        <v>118</v>
      </c>
      <c r="BK157" s="213">
        <f>SUM(BK158:BK160)</f>
        <v>0</v>
      </c>
    </row>
    <row r="158" s="2" customFormat="1" ht="33" customHeight="1">
      <c r="A158" s="35"/>
      <c r="B158" s="36"/>
      <c r="C158" s="216" t="s">
        <v>263</v>
      </c>
      <c r="D158" s="216" t="s">
        <v>120</v>
      </c>
      <c r="E158" s="217" t="s">
        <v>264</v>
      </c>
      <c r="F158" s="218" t="s">
        <v>265</v>
      </c>
      <c r="G158" s="219" t="s">
        <v>123</v>
      </c>
      <c r="H158" s="220">
        <v>4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124</v>
      </c>
      <c r="AT158" s="228" t="s">
        <v>120</v>
      </c>
      <c r="AU158" s="228" t="s">
        <v>86</v>
      </c>
      <c r="AY158" s="14" t="s">
        <v>118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124</v>
      </c>
      <c r="BM158" s="228" t="s">
        <v>266</v>
      </c>
    </row>
    <row r="159" s="2" customFormat="1" ht="24.15" customHeight="1">
      <c r="A159" s="35"/>
      <c r="B159" s="36"/>
      <c r="C159" s="216" t="s">
        <v>7</v>
      </c>
      <c r="D159" s="216" t="s">
        <v>120</v>
      </c>
      <c r="E159" s="217" t="s">
        <v>267</v>
      </c>
      <c r="F159" s="218" t="s">
        <v>268</v>
      </c>
      <c r="G159" s="219" t="s">
        <v>269</v>
      </c>
      <c r="H159" s="220">
        <v>20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0.22394</v>
      </c>
      <c r="R159" s="226">
        <f>Q159*H159</f>
        <v>4.4787999999999997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124</v>
      </c>
      <c r="AT159" s="228" t="s">
        <v>120</v>
      </c>
      <c r="AU159" s="228" t="s">
        <v>86</v>
      </c>
      <c r="AY159" s="14" t="s">
        <v>118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124</v>
      </c>
      <c r="BM159" s="228" t="s">
        <v>270</v>
      </c>
    </row>
    <row r="160" s="2" customFormat="1" ht="24.15" customHeight="1">
      <c r="A160" s="35"/>
      <c r="B160" s="36"/>
      <c r="C160" s="230" t="s">
        <v>271</v>
      </c>
      <c r="D160" s="230" t="s">
        <v>145</v>
      </c>
      <c r="E160" s="231" t="s">
        <v>272</v>
      </c>
      <c r="F160" s="232" t="s">
        <v>273</v>
      </c>
      <c r="G160" s="233" t="s">
        <v>269</v>
      </c>
      <c r="H160" s="234">
        <v>20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41</v>
      </c>
      <c r="O160" s="88"/>
      <c r="P160" s="226">
        <f>O160*H160</f>
        <v>0</v>
      </c>
      <c r="Q160" s="226">
        <v>0.052999999999999998</v>
      </c>
      <c r="R160" s="226">
        <f>Q160*H160</f>
        <v>1.0600000000000001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149</v>
      </c>
      <c r="AT160" s="228" t="s">
        <v>145</v>
      </c>
      <c r="AU160" s="228" t="s">
        <v>86</v>
      </c>
      <c r="AY160" s="14" t="s">
        <v>118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124</v>
      </c>
      <c r="BM160" s="228" t="s">
        <v>274</v>
      </c>
    </row>
    <row r="161" s="12" customFormat="1" ht="22.8" customHeight="1">
      <c r="A161" s="12"/>
      <c r="B161" s="200"/>
      <c r="C161" s="201"/>
      <c r="D161" s="202" t="s">
        <v>75</v>
      </c>
      <c r="E161" s="214" t="s">
        <v>136</v>
      </c>
      <c r="F161" s="214" t="s">
        <v>275</v>
      </c>
      <c r="G161" s="201"/>
      <c r="H161" s="201"/>
      <c r="I161" s="204"/>
      <c r="J161" s="215">
        <f>BK161</f>
        <v>0</v>
      </c>
      <c r="K161" s="201"/>
      <c r="L161" s="206"/>
      <c r="M161" s="207"/>
      <c r="N161" s="208"/>
      <c r="O161" s="208"/>
      <c r="P161" s="209">
        <f>SUM(P162:P180)</f>
        <v>0</v>
      </c>
      <c r="Q161" s="208"/>
      <c r="R161" s="209">
        <f>SUM(R162:R180)</f>
        <v>222.37213300000005</v>
      </c>
      <c r="S161" s="208"/>
      <c r="T161" s="210">
        <f>SUM(T162:T180)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84</v>
      </c>
      <c r="AT161" s="212" t="s">
        <v>75</v>
      </c>
      <c r="AU161" s="212" t="s">
        <v>84</v>
      </c>
      <c r="AY161" s="211" t="s">
        <v>118</v>
      </c>
      <c r="BK161" s="213">
        <f>SUM(BK162:BK180)</f>
        <v>0</v>
      </c>
    </row>
    <row r="162" s="2" customFormat="1" ht="33" customHeight="1">
      <c r="A162" s="35"/>
      <c r="B162" s="36"/>
      <c r="C162" s="216" t="s">
        <v>276</v>
      </c>
      <c r="D162" s="216" t="s">
        <v>120</v>
      </c>
      <c r="E162" s="217" t="s">
        <v>277</v>
      </c>
      <c r="F162" s="218" t="s">
        <v>278</v>
      </c>
      <c r="G162" s="219" t="s">
        <v>159</v>
      </c>
      <c r="H162" s="220">
        <v>6333.25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124</v>
      </c>
      <c r="AT162" s="228" t="s">
        <v>120</v>
      </c>
      <c r="AU162" s="228" t="s">
        <v>86</v>
      </c>
      <c r="AY162" s="14" t="s">
        <v>118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124</v>
      </c>
      <c r="BM162" s="228" t="s">
        <v>279</v>
      </c>
    </row>
    <row r="163" s="2" customFormat="1" ht="33" customHeight="1">
      <c r="A163" s="35"/>
      <c r="B163" s="36"/>
      <c r="C163" s="216" t="s">
        <v>280</v>
      </c>
      <c r="D163" s="216" t="s">
        <v>120</v>
      </c>
      <c r="E163" s="217" t="s">
        <v>281</v>
      </c>
      <c r="F163" s="218" t="s">
        <v>282</v>
      </c>
      <c r="G163" s="219" t="s">
        <v>159</v>
      </c>
      <c r="H163" s="220">
        <v>425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124</v>
      </c>
      <c r="AT163" s="228" t="s">
        <v>120</v>
      </c>
      <c r="AU163" s="228" t="s">
        <v>86</v>
      </c>
      <c r="AY163" s="14" t="s">
        <v>118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124</v>
      </c>
      <c r="BM163" s="228" t="s">
        <v>283</v>
      </c>
    </row>
    <row r="164" s="2" customFormat="1" ht="37.8" customHeight="1">
      <c r="A164" s="35"/>
      <c r="B164" s="36"/>
      <c r="C164" s="216" t="s">
        <v>284</v>
      </c>
      <c r="D164" s="216" t="s">
        <v>120</v>
      </c>
      <c r="E164" s="217" t="s">
        <v>285</v>
      </c>
      <c r="F164" s="218" t="s">
        <v>286</v>
      </c>
      <c r="G164" s="219" t="s">
        <v>159</v>
      </c>
      <c r="H164" s="220">
        <v>2566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124</v>
      </c>
      <c r="AT164" s="228" t="s">
        <v>120</v>
      </c>
      <c r="AU164" s="228" t="s">
        <v>86</v>
      </c>
      <c r="AY164" s="14" t="s">
        <v>118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124</v>
      </c>
      <c r="BM164" s="228" t="s">
        <v>287</v>
      </c>
    </row>
    <row r="165" s="2" customFormat="1" ht="37.8" customHeight="1">
      <c r="A165" s="35"/>
      <c r="B165" s="36"/>
      <c r="C165" s="216" t="s">
        <v>288</v>
      </c>
      <c r="D165" s="216" t="s">
        <v>120</v>
      </c>
      <c r="E165" s="217" t="s">
        <v>289</v>
      </c>
      <c r="F165" s="218" t="s">
        <v>290</v>
      </c>
      <c r="G165" s="219" t="s">
        <v>159</v>
      </c>
      <c r="H165" s="220">
        <v>44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124</v>
      </c>
      <c r="AT165" s="228" t="s">
        <v>120</v>
      </c>
      <c r="AU165" s="228" t="s">
        <v>86</v>
      </c>
      <c r="AY165" s="14" t="s">
        <v>118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124</v>
      </c>
      <c r="BM165" s="228" t="s">
        <v>291</v>
      </c>
    </row>
    <row r="166" s="2" customFormat="1" ht="37.8" customHeight="1">
      <c r="A166" s="35"/>
      <c r="B166" s="36"/>
      <c r="C166" s="216" t="s">
        <v>292</v>
      </c>
      <c r="D166" s="216" t="s">
        <v>120</v>
      </c>
      <c r="E166" s="217" t="s">
        <v>293</v>
      </c>
      <c r="F166" s="218" t="s">
        <v>294</v>
      </c>
      <c r="G166" s="219" t="s">
        <v>159</v>
      </c>
      <c r="H166" s="220">
        <v>95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124</v>
      </c>
      <c r="AT166" s="228" t="s">
        <v>120</v>
      </c>
      <c r="AU166" s="228" t="s">
        <v>86</v>
      </c>
      <c r="AY166" s="14" t="s">
        <v>118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124</v>
      </c>
      <c r="BM166" s="228" t="s">
        <v>295</v>
      </c>
    </row>
    <row r="167" s="2" customFormat="1" ht="24.15" customHeight="1">
      <c r="A167" s="35"/>
      <c r="B167" s="36"/>
      <c r="C167" s="216" t="s">
        <v>296</v>
      </c>
      <c r="D167" s="216" t="s">
        <v>120</v>
      </c>
      <c r="E167" s="217" t="s">
        <v>297</v>
      </c>
      <c r="F167" s="218" t="s">
        <v>298</v>
      </c>
      <c r="G167" s="219" t="s">
        <v>159</v>
      </c>
      <c r="H167" s="220">
        <v>2566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124</v>
      </c>
      <c r="AT167" s="228" t="s">
        <v>120</v>
      </c>
      <c r="AU167" s="228" t="s">
        <v>86</v>
      </c>
      <c r="AY167" s="14" t="s">
        <v>118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124</v>
      </c>
      <c r="BM167" s="228" t="s">
        <v>299</v>
      </c>
    </row>
    <row r="168" s="2" customFormat="1" ht="24.15" customHeight="1">
      <c r="A168" s="35"/>
      <c r="B168" s="36"/>
      <c r="C168" s="216" t="s">
        <v>300</v>
      </c>
      <c r="D168" s="216" t="s">
        <v>120</v>
      </c>
      <c r="E168" s="217" t="s">
        <v>301</v>
      </c>
      <c r="F168" s="218" t="s">
        <v>302</v>
      </c>
      <c r="G168" s="219" t="s">
        <v>159</v>
      </c>
      <c r="H168" s="220">
        <v>2566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124</v>
      </c>
      <c r="AT168" s="228" t="s">
        <v>120</v>
      </c>
      <c r="AU168" s="228" t="s">
        <v>86</v>
      </c>
      <c r="AY168" s="14" t="s">
        <v>118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124</v>
      </c>
      <c r="BM168" s="228" t="s">
        <v>303</v>
      </c>
    </row>
    <row r="169" s="2" customFormat="1" ht="44.25" customHeight="1">
      <c r="A169" s="35"/>
      <c r="B169" s="36"/>
      <c r="C169" s="216" t="s">
        <v>304</v>
      </c>
      <c r="D169" s="216" t="s">
        <v>120</v>
      </c>
      <c r="E169" s="217" t="s">
        <v>305</v>
      </c>
      <c r="F169" s="218" t="s">
        <v>306</v>
      </c>
      <c r="G169" s="219" t="s">
        <v>159</v>
      </c>
      <c r="H169" s="220">
        <v>2566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124</v>
      </c>
      <c r="AT169" s="228" t="s">
        <v>120</v>
      </c>
      <c r="AU169" s="228" t="s">
        <v>86</v>
      </c>
      <c r="AY169" s="14" t="s">
        <v>118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124</v>
      </c>
      <c r="BM169" s="228" t="s">
        <v>307</v>
      </c>
    </row>
    <row r="170" s="2" customFormat="1" ht="55.5" customHeight="1">
      <c r="A170" s="35"/>
      <c r="B170" s="36"/>
      <c r="C170" s="216" t="s">
        <v>308</v>
      </c>
      <c r="D170" s="216" t="s">
        <v>120</v>
      </c>
      <c r="E170" s="217" t="s">
        <v>309</v>
      </c>
      <c r="F170" s="218" t="s">
        <v>310</v>
      </c>
      <c r="G170" s="219" t="s">
        <v>159</v>
      </c>
      <c r="H170" s="220">
        <v>44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0.19536000000000001</v>
      </c>
      <c r="R170" s="226">
        <f>Q170*H170</f>
        <v>8.5958400000000008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124</v>
      </c>
      <c r="AT170" s="228" t="s">
        <v>120</v>
      </c>
      <c r="AU170" s="228" t="s">
        <v>86</v>
      </c>
      <c r="AY170" s="14" t="s">
        <v>118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124</v>
      </c>
      <c r="BM170" s="228" t="s">
        <v>311</v>
      </c>
    </row>
    <row r="171" s="2" customFormat="1" ht="16.5" customHeight="1">
      <c r="A171" s="35"/>
      <c r="B171" s="36"/>
      <c r="C171" s="230" t="s">
        <v>312</v>
      </c>
      <c r="D171" s="230" t="s">
        <v>145</v>
      </c>
      <c r="E171" s="231" t="s">
        <v>313</v>
      </c>
      <c r="F171" s="232" t="s">
        <v>314</v>
      </c>
      <c r="G171" s="233" t="s">
        <v>159</v>
      </c>
      <c r="H171" s="234">
        <v>46.200000000000003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41</v>
      </c>
      <c r="O171" s="88"/>
      <c r="P171" s="226">
        <f>O171*H171</f>
        <v>0</v>
      </c>
      <c r="Q171" s="226">
        <v>0.222</v>
      </c>
      <c r="R171" s="226">
        <f>Q171*H171</f>
        <v>10.256400000000001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149</v>
      </c>
      <c r="AT171" s="228" t="s">
        <v>145</v>
      </c>
      <c r="AU171" s="228" t="s">
        <v>86</v>
      </c>
      <c r="AY171" s="14" t="s">
        <v>118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124</v>
      </c>
      <c r="BM171" s="228" t="s">
        <v>315</v>
      </c>
    </row>
    <row r="172" s="2" customFormat="1" ht="78" customHeight="1">
      <c r="A172" s="35"/>
      <c r="B172" s="36"/>
      <c r="C172" s="216" t="s">
        <v>316</v>
      </c>
      <c r="D172" s="216" t="s">
        <v>120</v>
      </c>
      <c r="E172" s="217" t="s">
        <v>317</v>
      </c>
      <c r="F172" s="218" t="s">
        <v>318</v>
      </c>
      <c r="G172" s="219" t="s">
        <v>159</v>
      </c>
      <c r="H172" s="220">
        <v>440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0.090620000000000006</v>
      </c>
      <c r="R172" s="226">
        <f>Q172*H172</f>
        <v>39.872800000000005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124</v>
      </c>
      <c r="AT172" s="228" t="s">
        <v>120</v>
      </c>
      <c r="AU172" s="228" t="s">
        <v>86</v>
      </c>
      <c r="AY172" s="14" t="s">
        <v>118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124</v>
      </c>
      <c r="BM172" s="228" t="s">
        <v>319</v>
      </c>
    </row>
    <row r="173" s="2" customFormat="1" ht="21.75" customHeight="1">
      <c r="A173" s="35"/>
      <c r="B173" s="36"/>
      <c r="C173" s="230" t="s">
        <v>320</v>
      </c>
      <c r="D173" s="230" t="s">
        <v>145</v>
      </c>
      <c r="E173" s="231" t="s">
        <v>321</v>
      </c>
      <c r="F173" s="232" t="s">
        <v>322</v>
      </c>
      <c r="G173" s="233" t="s">
        <v>159</v>
      </c>
      <c r="H173" s="234">
        <v>430.25999999999999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41</v>
      </c>
      <c r="O173" s="88"/>
      <c r="P173" s="226">
        <f>O173*H173</f>
        <v>0</v>
      </c>
      <c r="Q173" s="226">
        <v>0.17599999999999999</v>
      </c>
      <c r="R173" s="226">
        <f>Q173*H173</f>
        <v>75.725759999999994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149</v>
      </c>
      <c r="AT173" s="228" t="s">
        <v>145</v>
      </c>
      <c r="AU173" s="228" t="s">
        <v>86</v>
      </c>
      <c r="AY173" s="14" t="s">
        <v>118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124</v>
      </c>
      <c r="BM173" s="228" t="s">
        <v>323</v>
      </c>
    </row>
    <row r="174" s="2" customFormat="1" ht="24.15" customHeight="1">
      <c r="A174" s="35"/>
      <c r="B174" s="36"/>
      <c r="C174" s="230" t="s">
        <v>324</v>
      </c>
      <c r="D174" s="230" t="s">
        <v>145</v>
      </c>
      <c r="E174" s="231" t="s">
        <v>325</v>
      </c>
      <c r="F174" s="232" t="s">
        <v>326</v>
      </c>
      <c r="G174" s="233" t="s">
        <v>159</v>
      </c>
      <c r="H174" s="234">
        <v>14.42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41</v>
      </c>
      <c r="O174" s="88"/>
      <c r="P174" s="226">
        <f>O174*H174</f>
        <v>0</v>
      </c>
      <c r="Q174" s="226">
        <v>0.17499999999999999</v>
      </c>
      <c r="R174" s="226">
        <f>Q174*H174</f>
        <v>2.5234999999999999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149</v>
      </c>
      <c r="AT174" s="228" t="s">
        <v>145</v>
      </c>
      <c r="AU174" s="228" t="s">
        <v>86</v>
      </c>
      <c r="AY174" s="14" t="s">
        <v>118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124</v>
      </c>
      <c r="BM174" s="228" t="s">
        <v>327</v>
      </c>
    </row>
    <row r="175" s="2" customFormat="1" ht="78" customHeight="1">
      <c r="A175" s="35"/>
      <c r="B175" s="36"/>
      <c r="C175" s="216" t="s">
        <v>328</v>
      </c>
      <c r="D175" s="216" t="s">
        <v>120</v>
      </c>
      <c r="E175" s="217" t="s">
        <v>329</v>
      </c>
      <c r="F175" s="218" t="s">
        <v>330</v>
      </c>
      <c r="G175" s="219" t="s">
        <v>159</v>
      </c>
      <c r="H175" s="220">
        <v>95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0.11162</v>
      </c>
      <c r="R175" s="226">
        <f>Q175*H175</f>
        <v>10.603899999999999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124</v>
      </c>
      <c r="AT175" s="228" t="s">
        <v>120</v>
      </c>
      <c r="AU175" s="228" t="s">
        <v>86</v>
      </c>
      <c r="AY175" s="14" t="s">
        <v>118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124</v>
      </c>
      <c r="BM175" s="228" t="s">
        <v>331</v>
      </c>
    </row>
    <row r="176" s="2" customFormat="1" ht="21.75" customHeight="1">
      <c r="A176" s="35"/>
      <c r="B176" s="36"/>
      <c r="C176" s="230" t="s">
        <v>332</v>
      </c>
      <c r="D176" s="230" t="s">
        <v>145</v>
      </c>
      <c r="E176" s="231" t="s">
        <v>321</v>
      </c>
      <c r="F176" s="232" t="s">
        <v>322</v>
      </c>
      <c r="G176" s="233" t="s">
        <v>159</v>
      </c>
      <c r="H176" s="234">
        <v>90.742999999999995</v>
      </c>
      <c r="I176" s="235"/>
      <c r="J176" s="236">
        <f>ROUND(I176*H176,2)</f>
        <v>0</v>
      </c>
      <c r="K176" s="237"/>
      <c r="L176" s="238"/>
      <c r="M176" s="239" t="s">
        <v>1</v>
      </c>
      <c r="N176" s="240" t="s">
        <v>41</v>
      </c>
      <c r="O176" s="88"/>
      <c r="P176" s="226">
        <f>O176*H176</f>
        <v>0</v>
      </c>
      <c r="Q176" s="226">
        <v>0.17599999999999999</v>
      </c>
      <c r="R176" s="226">
        <f>Q176*H176</f>
        <v>15.970767999999998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149</v>
      </c>
      <c r="AT176" s="228" t="s">
        <v>145</v>
      </c>
      <c r="AU176" s="228" t="s">
        <v>86</v>
      </c>
      <c r="AY176" s="14" t="s">
        <v>118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124</v>
      </c>
      <c r="BM176" s="228" t="s">
        <v>333</v>
      </c>
    </row>
    <row r="177" s="2" customFormat="1" ht="24.15" customHeight="1">
      <c r="A177" s="35"/>
      <c r="B177" s="36"/>
      <c r="C177" s="230" t="s">
        <v>334</v>
      </c>
      <c r="D177" s="230" t="s">
        <v>145</v>
      </c>
      <c r="E177" s="231" t="s">
        <v>325</v>
      </c>
      <c r="F177" s="232" t="s">
        <v>326</v>
      </c>
      <c r="G177" s="233" t="s">
        <v>159</v>
      </c>
      <c r="H177" s="234">
        <v>7.1070000000000002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41</v>
      </c>
      <c r="O177" s="88"/>
      <c r="P177" s="226">
        <f>O177*H177</f>
        <v>0</v>
      </c>
      <c r="Q177" s="226">
        <v>0.17499999999999999</v>
      </c>
      <c r="R177" s="226">
        <f>Q177*H177</f>
        <v>1.243725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149</v>
      </c>
      <c r="AT177" s="228" t="s">
        <v>145</v>
      </c>
      <c r="AU177" s="228" t="s">
        <v>86</v>
      </c>
      <c r="AY177" s="14" t="s">
        <v>118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124</v>
      </c>
      <c r="BM177" s="228" t="s">
        <v>335</v>
      </c>
    </row>
    <row r="178" s="2" customFormat="1" ht="66.75" customHeight="1">
      <c r="A178" s="35"/>
      <c r="B178" s="36"/>
      <c r="C178" s="216" t="s">
        <v>336</v>
      </c>
      <c r="D178" s="216" t="s">
        <v>120</v>
      </c>
      <c r="E178" s="217" t="s">
        <v>337</v>
      </c>
      <c r="F178" s="218" t="s">
        <v>338</v>
      </c>
      <c r="G178" s="219" t="s">
        <v>159</v>
      </c>
      <c r="H178" s="220">
        <v>235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0.098000000000000004</v>
      </c>
      <c r="R178" s="226">
        <f>Q178*H178</f>
        <v>23.030000000000001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124</v>
      </c>
      <c r="AT178" s="228" t="s">
        <v>120</v>
      </c>
      <c r="AU178" s="228" t="s">
        <v>86</v>
      </c>
      <c r="AY178" s="14" t="s">
        <v>118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124</v>
      </c>
      <c r="BM178" s="228" t="s">
        <v>339</v>
      </c>
    </row>
    <row r="179" s="2" customFormat="1" ht="24.15" customHeight="1">
      <c r="A179" s="35"/>
      <c r="B179" s="36"/>
      <c r="C179" s="230" t="s">
        <v>340</v>
      </c>
      <c r="D179" s="230" t="s">
        <v>145</v>
      </c>
      <c r="E179" s="231" t="s">
        <v>341</v>
      </c>
      <c r="F179" s="232" t="s">
        <v>342</v>
      </c>
      <c r="G179" s="233" t="s">
        <v>159</v>
      </c>
      <c r="H179" s="234">
        <v>234.19200000000001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41</v>
      </c>
      <c r="O179" s="88"/>
      <c r="P179" s="226">
        <f>O179*H179</f>
        <v>0</v>
      </c>
      <c r="Q179" s="226">
        <v>0.14499999999999999</v>
      </c>
      <c r="R179" s="226">
        <f>Q179*H179</f>
        <v>33.957839999999997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149</v>
      </c>
      <c r="AT179" s="228" t="s">
        <v>145</v>
      </c>
      <c r="AU179" s="228" t="s">
        <v>86</v>
      </c>
      <c r="AY179" s="14" t="s">
        <v>118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124</v>
      </c>
      <c r="BM179" s="228" t="s">
        <v>343</v>
      </c>
    </row>
    <row r="180" s="2" customFormat="1" ht="24.15" customHeight="1">
      <c r="A180" s="35"/>
      <c r="B180" s="36"/>
      <c r="C180" s="230" t="s">
        <v>344</v>
      </c>
      <c r="D180" s="230" t="s">
        <v>145</v>
      </c>
      <c r="E180" s="231" t="s">
        <v>345</v>
      </c>
      <c r="F180" s="232" t="s">
        <v>346</v>
      </c>
      <c r="G180" s="233" t="s">
        <v>159</v>
      </c>
      <c r="H180" s="234">
        <v>4.0800000000000001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41</v>
      </c>
      <c r="O180" s="88"/>
      <c r="P180" s="226">
        <f>O180*H180</f>
        <v>0</v>
      </c>
      <c r="Q180" s="226">
        <v>0.14499999999999999</v>
      </c>
      <c r="R180" s="226">
        <f>Q180*H180</f>
        <v>0.59160000000000001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149</v>
      </c>
      <c r="AT180" s="228" t="s">
        <v>145</v>
      </c>
      <c r="AU180" s="228" t="s">
        <v>86</v>
      </c>
      <c r="AY180" s="14" t="s">
        <v>118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124</v>
      </c>
      <c r="BM180" s="228" t="s">
        <v>347</v>
      </c>
    </row>
    <row r="181" s="12" customFormat="1" ht="22.8" customHeight="1">
      <c r="A181" s="12"/>
      <c r="B181" s="200"/>
      <c r="C181" s="201"/>
      <c r="D181" s="202" t="s">
        <v>75</v>
      </c>
      <c r="E181" s="214" t="s">
        <v>149</v>
      </c>
      <c r="F181" s="214" t="s">
        <v>348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SUM(P182:P197)</f>
        <v>0</v>
      </c>
      <c r="Q181" s="208"/>
      <c r="R181" s="209">
        <f>SUM(R182:R197)</f>
        <v>10.543742500000001</v>
      </c>
      <c r="S181" s="208"/>
      <c r="T181" s="210">
        <f>SUM(T182:T197)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84</v>
      </c>
      <c r="AT181" s="212" t="s">
        <v>75</v>
      </c>
      <c r="AU181" s="212" t="s">
        <v>84</v>
      </c>
      <c r="AY181" s="211" t="s">
        <v>118</v>
      </c>
      <c r="BK181" s="213">
        <f>SUM(BK182:BK197)</f>
        <v>0</v>
      </c>
    </row>
    <row r="182" s="2" customFormat="1" ht="33" customHeight="1">
      <c r="A182" s="35"/>
      <c r="B182" s="36"/>
      <c r="C182" s="216" t="s">
        <v>349</v>
      </c>
      <c r="D182" s="216" t="s">
        <v>120</v>
      </c>
      <c r="E182" s="217" t="s">
        <v>350</v>
      </c>
      <c r="F182" s="218" t="s">
        <v>351</v>
      </c>
      <c r="G182" s="219" t="s">
        <v>352</v>
      </c>
      <c r="H182" s="220">
        <v>50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1.0000000000000001E-05</v>
      </c>
      <c r="R182" s="226">
        <f>Q182*H182</f>
        <v>0.00050000000000000001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124</v>
      </c>
      <c r="AT182" s="228" t="s">
        <v>120</v>
      </c>
      <c r="AU182" s="228" t="s">
        <v>86</v>
      </c>
      <c r="AY182" s="14" t="s">
        <v>118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124</v>
      </c>
      <c r="BM182" s="228" t="s">
        <v>353</v>
      </c>
    </row>
    <row r="183" s="2" customFormat="1" ht="24.15" customHeight="1">
      <c r="A183" s="35"/>
      <c r="B183" s="36"/>
      <c r="C183" s="230" t="s">
        <v>354</v>
      </c>
      <c r="D183" s="230" t="s">
        <v>145</v>
      </c>
      <c r="E183" s="231" t="s">
        <v>355</v>
      </c>
      <c r="F183" s="232" t="s">
        <v>356</v>
      </c>
      <c r="G183" s="233" t="s">
        <v>352</v>
      </c>
      <c r="H183" s="234">
        <v>50.75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41</v>
      </c>
      <c r="O183" s="88"/>
      <c r="P183" s="226">
        <f>O183*H183</f>
        <v>0</v>
      </c>
      <c r="Q183" s="226">
        <v>0.00365</v>
      </c>
      <c r="R183" s="226">
        <f>Q183*H183</f>
        <v>0.1852375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149</v>
      </c>
      <c r="AT183" s="228" t="s">
        <v>145</v>
      </c>
      <c r="AU183" s="228" t="s">
        <v>86</v>
      </c>
      <c r="AY183" s="14" t="s">
        <v>118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84</v>
      </c>
      <c r="BK183" s="229">
        <f>ROUND(I183*H183,2)</f>
        <v>0</v>
      </c>
      <c r="BL183" s="14" t="s">
        <v>124</v>
      </c>
      <c r="BM183" s="228" t="s">
        <v>357</v>
      </c>
    </row>
    <row r="184" s="2" customFormat="1" ht="24.15" customHeight="1">
      <c r="A184" s="35"/>
      <c r="B184" s="36"/>
      <c r="C184" s="216" t="s">
        <v>358</v>
      </c>
      <c r="D184" s="216" t="s">
        <v>120</v>
      </c>
      <c r="E184" s="217" t="s">
        <v>359</v>
      </c>
      <c r="F184" s="218" t="s">
        <v>360</v>
      </c>
      <c r="G184" s="219" t="s">
        <v>269</v>
      </c>
      <c r="H184" s="220">
        <v>10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0.12526000000000001</v>
      </c>
      <c r="R184" s="226">
        <f>Q184*H184</f>
        <v>1.2526000000000002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124</v>
      </c>
      <c r="AT184" s="228" t="s">
        <v>120</v>
      </c>
      <c r="AU184" s="228" t="s">
        <v>86</v>
      </c>
      <c r="AY184" s="14" t="s">
        <v>118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124</v>
      </c>
      <c r="BM184" s="228" t="s">
        <v>361</v>
      </c>
    </row>
    <row r="185" s="2" customFormat="1" ht="21.75" customHeight="1">
      <c r="A185" s="35"/>
      <c r="B185" s="36"/>
      <c r="C185" s="230" t="s">
        <v>362</v>
      </c>
      <c r="D185" s="230" t="s">
        <v>145</v>
      </c>
      <c r="E185" s="231" t="s">
        <v>363</v>
      </c>
      <c r="F185" s="232" t="s">
        <v>364</v>
      </c>
      <c r="G185" s="233" t="s">
        <v>269</v>
      </c>
      <c r="H185" s="234">
        <v>10</v>
      </c>
      <c r="I185" s="235"/>
      <c r="J185" s="236">
        <f>ROUND(I185*H185,2)</f>
        <v>0</v>
      </c>
      <c r="K185" s="237"/>
      <c r="L185" s="238"/>
      <c r="M185" s="239" t="s">
        <v>1</v>
      </c>
      <c r="N185" s="240" t="s">
        <v>41</v>
      </c>
      <c r="O185" s="88"/>
      <c r="P185" s="226">
        <f>O185*H185</f>
        <v>0</v>
      </c>
      <c r="Q185" s="226">
        <v>0.17499999999999999</v>
      </c>
      <c r="R185" s="226">
        <f>Q185*H185</f>
        <v>1.75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149</v>
      </c>
      <c r="AT185" s="228" t="s">
        <v>145</v>
      </c>
      <c r="AU185" s="228" t="s">
        <v>86</v>
      </c>
      <c r="AY185" s="14" t="s">
        <v>118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124</v>
      </c>
      <c r="BM185" s="228" t="s">
        <v>365</v>
      </c>
    </row>
    <row r="186" s="2" customFormat="1" ht="24.15" customHeight="1">
      <c r="A186" s="35"/>
      <c r="B186" s="36"/>
      <c r="C186" s="216" t="s">
        <v>366</v>
      </c>
      <c r="D186" s="216" t="s">
        <v>120</v>
      </c>
      <c r="E186" s="217" t="s">
        <v>367</v>
      </c>
      <c r="F186" s="218" t="s">
        <v>368</v>
      </c>
      <c r="G186" s="219" t="s">
        <v>269</v>
      </c>
      <c r="H186" s="220">
        <v>10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0.030759999999999999</v>
      </c>
      <c r="R186" s="226">
        <f>Q186*H186</f>
        <v>0.30759999999999998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124</v>
      </c>
      <c r="AT186" s="228" t="s">
        <v>120</v>
      </c>
      <c r="AU186" s="228" t="s">
        <v>86</v>
      </c>
      <c r="AY186" s="14" t="s">
        <v>118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124</v>
      </c>
      <c r="BM186" s="228" t="s">
        <v>369</v>
      </c>
    </row>
    <row r="187" s="2" customFormat="1" ht="24.15" customHeight="1">
      <c r="A187" s="35"/>
      <c r="B187" s="36"/>
      <c r="C187" s="230" t="s">
        <v>370</v>
      </c>
      <c r="D187" s="230" t="s">
        <v>145</v>
      </c>
      <c r="E187" s="231" t="s">
        <v>371</v>
      </c>
      <c r="F187" s="232" t="s">
        <v>372</v>
      </c>
      <c r="G187" s="233" t="s">
        <v>269</v>
      </c>
      <c r="H187" s="234">
        <v>10</v>
      </c>
      <c r="I187" s="235"/>
      <c r="J187" s="236">
        <f>ROUND(I187*H187,2)</f>
        <v>0</v>
      </c>
      <c r="K187" s="237"/>
      <c r="L187" s="238"/>
      <c r="M187" s="239" t="s">
        <v>1</v>
      </c>
      <c r="N187" s="240" t="s">
        <v>41</v>
      </c>
      <c r="O187" s="88"/>
      <c r="P187" s="226">
        <f>O187*H187</f>
        <v>0</v>
      </c>
      <c r="Q187" s="226">
        <v>0.070000000000000007</v>
      </c>
      <c r="R187" s="226">
        <f>Q187*H187</f>
        <v>0.70000000000000007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149</v>
      </c>
      <c r="AT187" s="228" t="s">
        <v>145</v>
      </c>
      <c r="AU187" s="228" t="s">
        <v>86</v>
      </c>
      <c r="AY187" s="14" t="s">
        <v>118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84</v>
      </c>
      <c r="BK187" s="229">
        <f>ROUND(I187*H187,2)</f>
        <v>0</v>
      </c>
      <c r="BL187" s="14" t="s">
        <v>124</v>
      </c>
      <c r="BM187" s="228" t="s">
        <v>373</v>
      </c>
    </row>
    <row r="188" s="2" customFormat="1" ht="24.15" customHeight="1">
      <c r="A188" s="35"/>
      <c r="B188" s="36"/>
      <c r="C188" s="216" t="s">
        <v>374</v>
      </c>
      <c r="D188" s="216" t="s">
        <v>120</v>
      </c>
      <c r="E188" s="217" t="s">
        <v>375</v>
      </c>
      <c r="F188" s="218" t="s">
        <v>376</v>
      </c>
      <c r="G188" s="219" t="s">
        <v>269</v>
      </c>
      <c r="H188" s="220">
        <v>10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0.030759999999999999</v>
      </c>
      <c r="R188" s="226">
        <f>Q188*H188</f>
        <v>0.30759999999999998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124</v>
      </c>
      <c r="AT188" s="228" t="s">
        <v>120</v>
      </c>
      <c r="AU188" s="228" t="s">
        <v>86</v>
      </c>
      <c r="AY188" s="14" t="s">
        <v>118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124</v>
      </c>
      <c r="BM188" s="228" t="s">
        <v>377</v>
      </c>
    </row>
    <row r="189" s="2" customFormat="1" ht="24.15" customHeight="1">
      <c r="A189" s="35"/>
      <c r="B189" s="36"/>
      <c r="C189" s="230" t="s">
        <v>378</v>
      </c>
      <c r="D189" s="230" t="s">
        <v>145</v>
      </c>
      <c r="E189" s="231" t="s">
        <v>379</v>
      </c>
      <c r="F189" s="232" t="s">
        <v>380</v>
      </c>
      <c r="G189" s="233" t="s">
        <v>269</v>
      </c>
      <c r="H189" s="234">
        <v>10</v>
      </c>
      <c r="I189" s="235"/>
      <c r="J189" s="236">
        <f>ROUND(I189*H189,2)</f>
        <v>0</v>
      </c>
      <c r="K189" s="237"/>
      <c r="L189" s="238"/>
      <c r="M189" s="239" t="s">
        <v>1</v>
      </c>
      <c r="N189" s="240" t="s">
        <v>41</v>
      </c>
      <c r="O189" s="88"/>
      <c r="P189" s="226">
        <f>O189*H189</f>
        <v>0</v>
      </c>
      <c r="Q189" s="226">
        <v>0.075999999999999998</v>
      </c>
      <c r="R189" s="226">
        <f>Q189*H189</f>
        <v>0.76000000000000001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149</v>
      </c>
      <c r="AT189" s="228" t="s">
        <v>145</v>
      </c>
      <c r="AU189" s="228" t="s">
        <v>86</v>
      </c>
      <c r="AY189" s="14" t="s">
        <v>118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124</v>
      </c>
      <c r="BM189" s="228" t="s">
        <v>381</v>
      </c>
    </row>
    <row r="190" s="2" customFormat="1" ht="24.15" customHeight="1">
      <c r="A190" s="35"/>
      <c r="B190" s="36"/>
      <c r="C190" s="216" t="s">
        <v>382</v>
      </c>
      <c r="D190" s="216" t="s">
        <v>120</v>
      </c>
      <c r="E190" s="217" t="s">
        <v>383</v>
      </c>
      <c r="F190" s="218" t="s">
        <v>384</v>
      </c>
      <c r="G190" s="219" t="s">
        <v>269</v>
      </c>
      <c r="H190" s="220">
        <v>10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0.030759999999999999</v>
      </c>
      <c r="R190" s="226">
        <f>Q190*H190</f>
        <v>0.30759999999999998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124</v>
      </c>
      <c r="AT190" s="228" t="s">
        <v>120</v>
      </c>
      <c r="AU190" s="228" t="s">
        <v>86</v>
      </c>
      <c r="AY190" s="14" t="s">
        <v>118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124</v>
      </c>
      <c r="BM190" s="228" t="s">
        <v>385</v>
      </c>
    </row>
    <row r="191" s="2" customFormat="1" ht="33" customHeight="1">
      <c r="A191" s="35"/>
      <c r="B191" s="36"/>
      <c r="C191" s="230" t="s">
        <v>386</v>
      </c>
      <c r="D191" s="230" t="s">
        <v>145</v>
      </c>
      <c r="E191" s="231" t="s">
        <v>387</v>
      </c>
      <c r="F191" s="232" t="s">
        <v>388</v>
      </c>
      <c r="G191" s="233" t="s">
        <v>269</v>
      </c>
      <c r="H191" s="234">
        <v>10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41</v>
      </c>
      <c r="O191" s="88"/>
      <c r="P191" s="226">
        <f>O191*H191</f>
        <v>0</v>
      </c>
      <c r="Q191" s="226">
        <v>0.17000000000000001</v>
      </c>
      <c r="R191" s="226">
        <f>Q191*H191</f>
        <v>1.7000000000000002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149</v>
      </c>
      <c r="AT191" s="228" t="s">
        <v>145</v>
      </c>
      <c r="AU191" s="228" t="s">
        <v>86</v>
      </c>
      <c r="AY191" s="14" t="s">
        <v>118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124</v>
      </c>
      <c r="BM191" s="228" t="s">
        <v>389</v>
      </c>
    </row>
    <row r="192" s="2" customFormat="1" ht="24.15" customHeight="1">
      <c r="A192" s="35"/>
      <c r="B192" s="36"/>
      <c r="C192" s="216" t="s">
        <v>390</v>
      </c>
      <c r="D192" s="216" t="s">
        <v>120</v>
      </c>
      <c r="E192" s="217" t="s">
        <v>391</v>
      </c>
      <c r="F192" s="218" t="s">
        <v>392</v>
      </c>
      <c r="G192" s="219" t="s">
        <v>269</v>
      </c>
      <c r="H192" s="220">
        <v>10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0.21734000000000001</v>
      </c>
      <c r="R192" s="226">
        <f>Q192*H192</f>
        <v>2.1734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124</v>
      </c>
      <c r="AT192" s="228" t="s">
        <v>120</v>
      </c>
      <c r="AU192" s="228" t="s">
        <v>86</v>
      </c>
      <c r="AY192" s="14" t="s">
        <v>118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124</v>
      </c>
      <c r="BM192" s="228" t="s">
        <v>393</v>
      </c>
    </row>
    <row r="193" s="2" customFormat="1" ht="16.5" customHeight="1">
      <c r="A193" s="35"/>
      <c r="B193" s="36"/>
      <c r="C193" s="230" t="s">
        <v>394</v>
      </c>
      <c r="D193" s="230" t="s">
        <v>145</v>
      </c>
      <c r="E193" s="231" t="s">
        <v>395</v>
      </c>
      <c r="F193" s="232" t="s">
        <v>396</v>
      </c>
      <c r="G193" s="233" t="s">
        <v>269</v>
      </c>
      <c r="H193" s="234">
        <v>10</v>
      </c>
      <c r="I193" s="235"/>
      <c r="J193" s="236">
        <f>ROUND(I193*H193,2)</f>
        <v>0</v>
      </c>
      <c r="K193" s="237"/>
      <c r="L193" s="238"/>
      <c r="M193" s="239" t="s">
        <v>1</v>
      </c>
      <c r="N193" s="240" t="s">
        <v>41</v>
      </c>
      <c r="O193" s="88"/>
      <c r="P193" s="226">
        <f>O193*H193</f>
        <v>0</v>
      </c>
      <c r="Q193" s="226">
        <v>0.052400000000000002</v>
      </c>
      <c r="R193" s="226">
        <f>Q193*H193</f>
        <v>0.52400000000000002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149</v>
      </c>
      <c r="AT193" s="228" t="s">
        <v>145</v>
      </c>
      <c r="AU193" s="228" t="s">
        <v>86</v>
      </c>
      <c r="AY193" s="14" t="s">
        <v>118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124</v>
      </c>
      <c r="BM193" s="228" t="s">
        <v>397</v>
      </c>
    </row>
    <row r="194" s="2" customFormat="1" ht="16.5" customHeight="1">
      <c r="A194" s="35"/>
      <c r="B194" s="36"/>
      <c r="C194" s="230" t="s">
        <v>398</v>
      </c>
      <c r="D194" s="230" t="s">
        <v>145</v>
      </c>
      <c r="E194" s="231" t="s">
        <v>399</v>
      </c>
      <c r="F194" s="232" t="s">
        <v>400</v>
      </c>
      <c r="G194" s="233" t="s">
        <v>269</v>
      </c>
      <c r="H194" s="234">
        <v>10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41</v>
      </c>
      <c r="O194" s="88"/>
      <c r="P194" s="226">
        <f>O194*H194</f>
        <v>0</v>
      </c>
      <c r="Q194" s="226">
        <v>0.0071999999999999998</v>
      </c>
      <c r="R194" s="226">
        <f>Q194*H194</f>
        <v>0.071999999999999995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149</v>
      </c>
      <c r="AT194" s="228" t="s">
        <v>145</v>
      </c>
      <c r="AU194" s="228" t="s">
        <v>86</v>
      </c>
      <c r="AY194" s="14" t="s">
        <v>118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124</v>
      </c>
      <c r="BM194" s="228" t="s">
        <v>401</v>
      </c>
    </row>
    <row r="195" s="2" customFormat="1" ht="21.75" customHeight="1">
      <c r="A195" s="35"/>
      <c r="B195" s="36"/>
      <c r="C195" s="216" t="s">
        <v>402</v>
      </c>
      <c r="D195" s="216" t="s">
        <v>120</v>
      </c>
      <c r="E195" s="217" t="s">
        <v>403</v>
      </c>
      <c r="F195" s="218" t="s">
        <v>404</v>
      </c>
      <c r="G195" s="219" t="s">
        <v>352</v>
      </c>
      <c r="H195" s="220">
        <v>50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0.00012999999999999999</v>
      </c>
      <c r="R195" s="226">
        <f>Q195*H195</f>
        <v>0.0064999999999999997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124</v>
      </c>
      <c r="AT195" s="228" t="s">
        <v>120</v>
      </c>
      <c r="AU195" s="228" t="s">
        <v>86</v>
      </c>
      <c r="AY195" s="14" t="s">
        <v>118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84</v>
      </c>
      <c r="BK195" s="229">
        <f>ROUND(I195*H195,2)</f>
        <v>0</v>
      </c>
      <c r="BL195" s="14" t="s">
        <v>124</v>
      </c>
      <c r="BM195" s="228" t="s">
        <v>405</v>
      </c>
    </row>
    <row r="196" s="2" customFormat="1" ht="37.8" customHeight="1">
      <c r="A196" s="35"/>
      <c r="B196" s="36"/>
      <c r="C196" s="216" t="s">
        <v>406</v>
      </c>
      <c r="D196" s="216" t="s">
        <v>120</v>
      </c>
      <c r="E196" s="217" t="s">
        <v>407</v>
      </c>
      <c r="F196" s="218" t="s">
        <v>408</v>
      </c>
      <c r="G196" s="219" t="s">
        <v>352</v>
      </c>
      <c r="H196" s="220">
        <v>3.5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0.086190000000000003</v>
      </c>
      <c r="R196" s="226">
        <f>Q196*H196</f>
        <v>0.30166500000000002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124</v>
      </c>
      <c r="AT196" s="228" t="s">
        <v>120</v>
      </c>
      <c r="AU196" s="228" t="s">
        <v>86</v>
      </c>
      <c r="AY196" s="14" t="s">
        <v>118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124</v>
      </c>
      <c r="BM196" s="228" t="s">
        <v>409</v>
      </c>
    </row>
    <row r="197" s="2" customFormat="1" ht="24.15" customHeight="1">
      <c r="A197" s="35"/>
      <c r="B197" s="36"/>
      <c r="C197" s="216" t="s">
        <v>410</v>
      </c>
      <c r="D197" s="216" t="s">
        <v>120</v>
      </c>
      <c r="E197" s="217" t="s">
        <v>411</v>
      </c>
      <c r="F197" s="218" t="s">
        <v>412</v>
      </c>
      <c r="G197" s="219" t="s">
        <v>269</v>
      </c>
      <c r="H197" s="220">
        <v>1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0.19503999999999999</v>
      </c>
      <c r="R197" s="226">
        <f>Q197*H197</f>
        <v>0.19503999999999999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124</v>
      </c>
      <c r="AT197" s="228" t="s">
        <v>120</v>
      </c>
      <c r="AU197" s="228" t="s">
        <v>86</v>
      </c>
      <c r="AY197" s="14" t="s">
        <v>118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124</v>
      </c>
      <c r="BM197" s="228" t="s">
        <v>413</v>
      </c>
    </row>
    <row r="198" s="12" customFormat="1" ht="22.8" customHeight="1">
      <c r="A198" s="12"/>
      <c r="B198" s="200"/>
      <c r="C198" s="201"/>
      <c r="D198" s="202" t="s">
        <v>75</v>
      </c>
      <c r="E198" s="214" t="s">
        <v>156</v>
      </c>
      <c r="F198" s="214" t="s">
        <v>414</v>
      </c>
      <c r="G198" s="201"/>
      <c r="H198" s="201"/>
      <c r="I198" s="204"/>
      <c r="J198" s="215">
        <f>BK198</f>
        <v>0</v>
      </c>
      <c r="K198" s="201"/>
      <c r="L198" s="206"/>
      <c r="M198" s="207"/>
      <c r="N198" s="208"/>
      <c r="O198" s="208"/>
      <c r="P198" s="209">
        <f>SUM(P199:P217)</f>
        <v>0</v>
      </c>
      <c r="Q198" s="208"/>
      <c r="R198" s="209">
        <f>SUM(R199:R217)</f>
        <v>299.34211529999999</v>
      </c>
      <c r="S198" s="208"/>
      <c r="T198" s="210">
        <f>SUM(T199:T217)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1" t="s">
        <v>84</v>
      </c>
      <c r="AT198" s="212" t="s">
        <v>75</v>
      </c>
      <c r="AU198" s="212" t="s">
        <v>84</v>
      </c>
      <c r="AY198" s="211" t="s">
        <v>118</v>
      </c>
      <c r="BK198" s="213">
        <f>SUM(BK199:BK217)</f>
        <v>0</v>
      </c>
    </row>
    <row r="199" s="2" customFormat="1" ht="24.15" customHeight="1">
      <c r="A199" s="35"/>
      <c r="B199" s="36"/>
      <c r="C199" s="216" t="s">
        <v>415</v>
      </c>
      <c r="D199" s="216" t="s">
        <v>120</v>
      </c>
      <c r="E199" s="217" t="s">
        <v>416</v>
      </c>
      <c r="F199" s="218" t="s">
        <v>417</v>
      </c>
      <c r="G199" s="219" t="s">
        <v>269</v>
      </c>
      <c r="H199" s="220">
        <v>1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0.00069999999999999999</v>
      </c>
      <c r="R199" s="226">
        <f>Q199*H199</f>
        <v>0.00069999999999999999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124</v>
      </c>
      <c r="AT199" s="228" t="s">
        <v>120</v>
      </c>
      <c r="AU199" s="228" t="s">
        <v>86</v>
      </c>
      <c r="AY199" s="14" t="s">
        <v>118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84</v>
      </c>
      <c r="BK199" s="229">
        <f>ROUND(I199*H199,2)</f>
        <v>0</v>
      </c>
      <c r="BL199" s="14" t="s">
        <v>124</v>
      </c>
      <c r="BM199" s="228" t="s">
        <v>418</v>
      </c>
    </row>
    <row r="200" s="2" customFormat="1" ht="24.15" customHeight="1">
      <c r="A200" s="35"/>
      <c r="B200" s="36"/>
      <c r="C200" s="230" t="s">
        <v>419</v>
      </c>
      <c r="D200" s="230" t="s">
        <v>145</v>
      </c>
      <c r="E200" s="231" t="s">
        <v>420</v>
      </c>
      <c r="F200" s="232" t="s">
        <v>421</v>
      </c>
      <c r="G200" s="233" t="s">
        <v>269</v>
      </c>
      <c r="H200" s="234">
        <v>1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41</v>
      </c>
      <c r="O200" s="88"/>
      <c r="P200" s="226">
        <f>O200*H200</f>
        <v>0</v>
      </c>
      <c r="Q200" s="226">
        <v>0.0035000000000000001</v>
      </c>
      <c r="R200" s="226">
        <f>Q200*H200</f>
        <v>0.0035000000000000001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149</v>
      </c>
      <c r="AT200" s="228" t="s">
        <v>145</v>
      </c>
      <c r="AU200" s="228" t="s">
        <v>86</v>
      </c>
      <c r="AY200" s="14" t="s">
        <v>118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124</v>
      </c>
      <c r="BM200" s="228" t="s">
        <v>422</v>
      </c>
    </row>
    <row r="201" s="2" customFormat="1" ht="24.15" customHeight="1">
      <c r="A201" s="35"/>
      <c r="B201" s="36"/>
      <c r="C201" s="216" t="s">
        <v>423</v>
      </c>
      <c r="D201" s="216" t="s">
        <v>120</v>
      </c>
      <c r="E201" s="217" t="s">
        <v>424</v>
      </c>
      <c r="F201" s="218" t="s">
        <v>425</v>
      </c>
      <c r="G201" s="219" t="s">
        <v>269</v>
      </c>
      <c r="H201" s="220">
        <v>2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0.0010499999999999999</v>
      </c>
      <c r="R201" s="226">
        <f>Q201*H201</f>
        <v>0.0020999999999999999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124</v>
      </c>
      <c r="AT201" s="228" t="s">
        <v>120</v>
      </c>
      <c r="AU201" s="228" t="s">
        <v>86</v>
      </c>
      <c r="AY201" s="14" t="s">
        <v>118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124</v>
      </c>
      <c r="BM201" s="228" t="s">
        <v>426</v>
      </c>
    </row>
    <row r="202" s="2" customFormat="1" ht="21.75" customHeight="1">
      <c r="A202" s="35"/>
      <c r="B202" s="36"/>
      <c r="C202" s="230" t="s">
        <v>427</v>
      </c>
      <c r="D202" s="230" t="s">
        <v>145</v>
      </c>
      <c r="E202" s="231" t="s">
        <v>428</v>
      </c>
      <c r="F202" s="232" t="s">
        <v>429</v>
      </c>
      <c r="G202" s="233" t="s">
        <v>269</v>
      </c>
      <c r="H202" s="234">
        <v>2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41</v>
      </c>
      <c r="O202" s="88"/>
      <c r="P202" s="226">
        <f>O202*H202</f>
        <v>0</v>
      </c>
      <c r="Q202" s="226">
        <v>0.015599999999999999</v>
      </c>
      <c r="R202" s="226">
        <f>Q202*H202</f>
        <v>0.031199999999999999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149</v>
      </c>
      <c r="AT202" s="228" t="s">
        <v>145</v>
      </c>
      <c r="AU202" s="228" t="s">
        <v>86</v>
      </c>
      <c r="AY202" s="14" t="s">
        <v>118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124</v>
      </c>
      <c r="BM202" s="228" t="s">
        <v>430</v>
      </c>
    </row>
    <row r="203" s="2" customFormat="1" ht="24.15" customHeight="1">
      <c r="A203" s="35"/>
      <c r="B203" s="36"/>
      <c r="C203" s="216" t="s">
        <v>431</v>
      </c>
      <c r="D203" s="216" t="s">
        <v>120</v>
      </c>
      <c r="E203" s="217" t="s">
        <v>432</v>
      </c>
      <c r="F203" s="218" t="s">
        <v>433</v>
      </c>
      <c r="G203" s="219" t="s">
        <v>269</v>
      </c>
      <c r="H203" s="220">
        <v>3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0.10940999999999999</v>
      </c>
      <c r="R203" s="226">
        <f>Q203*H203</f>
        <v>0.32822999999999997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124</v>
      </c>
      <c r="AT203" s="228" t="s">
        <v>120</v>
      </c>
      <c r="AU203" s="228" t="s">
        <v>86</v>
      </c>
      <c r="AY203" s="14" t="s">
        <v>118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84</v>
      </c>
      <c r="BK203" s="229">
        <f>ROUND(I203*H203,2)</f>
        <v>0</v>
      </c>
      <c r="BL203" s="14" t="s">
        <v>124</v>
      </c>
      <c r="BM203" s="228" t="s">
        <v>434</v>
      </c>
    </row>
    <row r="204" s="2" customFormat="1" ht="21.75" customHeight="1">
      <c r="A204" s="35"/>
      <c r="B204" s="36"/>
      <c r="C204" s="230" t="s">
        <v>435</v>
      </c>
      <c r="D204" s="230" t="s">
        <v>145</v>
      </c>
      <c r="E204" s="231" t="s">
        <v>436</v>
      </c>
      <c r="F204" s="232" t="s">
        <v>437</v>
      </c>
      <c r="G204" s="233" t="s">
        <v>269</v>
      </c>
      <c r="H204" s="234">
        <v>3</v>
      </c>
      <c r="I204" s="235"/>
      <c r="J204" s="236">
        <f>ROUND(I204*H204,2)</f>
        <v>0</v>
      </c>
      <c r="K204" s="237"/>
      <c r="L204" s="238"/>
      <c r="M204" s="239" t="s">
        <v>1</v>
      </c>
      <c r="N204" s="240" t="s">
        <v>41</v>
      </c>
      <c r="O204" s="88"/>
      <c r="P204" s="226">
        <f>O204*H204</f>
        <v>0</v>
      </c>
      <c r="Q204" s="226">
        <v>0.0061000000000000004</v>
      </c>
      <c r="R204" s="226">
        <f>Q204*H204</f>
        <v>0.0183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149</v>
      </c>
      <c r="AT204" s="228" t="s">
        <v>145</v>
      </c>
      <c r="AU204" s="228" t="s">
        <v>86</v>
      </c>
      <c r="AY204" s="14" t="s">
        <v>118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124</v>
      </c>
      <c r="BM204" s="228" t="s">
        <v>438</v>
      </c>
    </row>
    <row r="205" s="2" customFormat="1" ht="16.5" customHeight="1">
      <c r="A205" s="35"/>
      <c r="B205" s="36"/>
      <c r="C205" s="230" t="s">
        <v>439</v>
      </c>
      <c r="D205" s="230" t="s">
        <v>145</v>
      </c>
      <c r="E205" s="231" t="s">
        <v>440</v>
      </c>
      <c r="F205" s="232" t="s">
        <v>441</v>
      </c>
      <c r="G205" s="233" t="s">
        <v>269</v>
      </c>
      <c r="H205" s="234">
        <v>3</v>
      </c>
      <c r="I205" s="235"/>
      <c r="J205" s="236">
        <f>ROUND(I205*H205,2)</f>
        <v>0</v>
      </c>
      <c r="K205" s="237"/>
      <c r="L205" s="238"/>
      <c r="M205" s="239" t="s">
        <v>1</v>
      </c>
      <c r="N205" s="240" t="s">
        <v>41</v>
      </c>
      <c r="O205" s="88"/>
      <c r="P205" s="226">
        <f>O205*H205</f>
        <v>0</v>
      </c>
      <c r="Q205" s="226">
        <v>0.0030000000000000001</v>
      </c>
      <c r="R205" s="226">
        <f>Q205*H205</f>
        <v>0.0090000000000000011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149</v>
      </c>
      <c r="AT205" s="228" t="s">
        <v>145</v>
      </c>
      <c r="AU205" s="228" t="s">
        <v>86</v>
      </c>
      <c r="AY205" s="14" t="s">
        <v>118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124</v>
      </c>
      <c r="BM205" s="228" t="s">
        <v>442</v>
      </c>
    </row>
    <row r="206" s="2" customFormat="1" ht="21.75" customHeight="1">
      <c r="A206" s="35"/>
      <c r="B206" s="36"/>
      <c r="C206" s="230" t="s">
        <v>443</v>
      </c>
      <c r="D206" s="230" t="s">
        <v>145</v>
      </c>
      <c r="E206" s="231" t="s">
        <v>444</v>
      </c>
      <c r="F206" s="232" t="s">
        <v>445</v>
      </c>
      <c r="G206" s="233" t="s">
        <v>269</v>
      </c>
      <c r="H206" s="234">
        <v>5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41</v>
      </c>
      <c r="O206" s="88"/>
      <c r="P206" s="226">
        <f>O206*H206</f>
        <v>0</v>
      </c>
      <c r="Q206" s="226">
        <v>0.00035</v>
      </c>
      <c r="R206" s="226">
        <f>Q206*H206</f>
        <v>0.00175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149</v>
      </c>
      <c r="AT206" s="228" t="s">
        <v>145</v>
      </c>
      <c r="AU206" s="228" t="s">
        <v>86</v>
      </c>
      <c r="AY206" s="14" t="s">
        <v>118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84</v>
      </c>
      <c r="BK206" s="229">
        <f>ROUND(I206*H206,2)</f>
        <v>0</v>
      </c>
      <c r="BL206" s="14" t="s">
        <v>124</v>
      </c>
      <c r="BM206" s="228" t="s">
        <v>446</v>
      </c>
    </row>
    <row r="207" s="2" customFormat="1" ht="16.5" customHeight="1">
      <c r="A207" s="35"/>
      <c r="B207" s="36"/>
      <c r="C207" s="230" t="s">
        <v>447</v>
      </c>
      <c r="D207" s="230" t="s">
        <v>145</v>
      </c>
      <c r="E207" s="231" t="s">
        <v>448</v>
      </c>
      <c r="F207" s="232" t="s">
        <v>449</v>
      </c>
      <c r="G207" s="233" t="s">
        <v>269</v>
      </c>
      <c r="H207" s="234">
        <v>3</v>
      </c>
      <c r="I207" s="235"/>
      <c r="J207" s="236">
        <f>ROUND(I207*H207,2)</f>
        <v>0</v>
      </c>
      <c r="K207" s="237"/>
      <c r="L207" s="238"/>
      <c r="M207" s="239" t="s">
        <v>1</v>
      </c>
      <c r="N207" s="240" t="s">
        <v>41</v>
      </c>
      <c r="O207" s="88"/>
      <c r="P207" s="226">
        <f>O207*H207</f>
        <v>0</v>
      </c>
      <c r="Q207" s="226">
        <v>0.00010000000000000001</v>
      </c>
      <c r="R207" s="226">
        <f>Q207*H207</f>
        <v>0.00030000000000000003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149</v>
      </c>
      <c r="AT207" s="228" t="s">
        <v>145</v>
      </c>
      <c r="AU207" s="228" t="s">
        <v>86</v>
      </c>
      <c r="AY207" s="14" t="s">
        <v>118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84</v>
      </c>
      <c r="BK207" s="229">
        <f>ROUND(I207*H207,2)</f>
        <v>0</v>
      </c>
      <c r="BL207" s="14" t="s">
        <v>124</v>
      </c>
      <c r="BM207" s="228" t="s">
        <v>450</v>
      </c>
    </row>
    <row r="208" s="2" customFormat="1" ht="49.05" customHeight="1">
      <c r="A208" s="35"/>
      <c r="B208" s="36"/>
      <c r="C208" s="216" t="s">
        <v>451</v>
      </c>
      <c r="D208" s="216" t="s">
        <v>120</v>
      </c>
      <c r="E208" s="217" t="s">
        <v>452</v>
      </c>
      <c r="F208" s="218" t="s">
        <v>453</v>
      </c>
      <c r="G208" s="219" t="s">
        <v>352</v>
      </c>
      <c r="H208" s="220">
        <v>44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0.20219000000000001</v>
      </c>
      <c r="R208" s="226">
        <f>Q208*H208</f>
        <v>8.8963599999999996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124</v>
      </c>
      <c r="AT208" s="228" t="s">
        <v>120</v>
      </c>
      <c r="AU208" s="228" t="s">
        <v>86</v>
      </c>
      <c r="AY208" s="14" t="s">
        <v>118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124</v>
      </c>
      <c r="BM208" s="228" t="s">
        <v>454</v>
      </c>
    </row>
    <row r="209" s="2" customFormat="1" ht="49.05" customHeight="1">
      <c r="A209" s="35"/>
      <c r="B209" s="36"/>
      <c r="C209" s="216" t="s">
        <v>455</v>
      </c>
      <c r="D209" s="216" t="s">
        <v>120</v>
      </c>
      <c r="E209" s="217" t="s">
        <v>456</v>
      </c>
      <c r="F209" s="218" t="s">
        <v>457</v>
      </c>
      <c r="G209" s="219" t="s">
        <v>352</v>
      </c>
      <c r="H209" s="220">
        <v>1069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0.15540000000000001</v>
      </c>
      <c r="R209" s="226">
        <f>Q209*H209</f>
        <v>166.12260000000001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124</v>
      </c>
      <c r="AT209" s="228" t="s">
        <v>120</v>
      </c>
      <c r="AU209" s="228" t="s">
        <v>86</v>
      </c>
      <c r="AY209" s="14" t="s">
        <v>118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84</v>
      </c>
      <c r="BK209" s="229">
        <f>ROUND(I209*H209,2)</f>
        <v>0</v>
      </c>
      <c r="BL209" s="14" t="s">
        <v>124</v>
      </c>
      <c r="BM209" s="228" t="s">
        <v>458</v>
      </c>
    </row>
    <row r="210" s="2" customFormat="1" ht="16.5" customHeight="1">
      <c r="A210" s="35"/>
      <c r="B210" s="36"/>
      <c r="C210" s="230" t="s">
        <v>459</v>
      </c>
      <c r="D210" s="230" t="s">
        <v>145</v>
      </c>
      <c r="E210" s="231" t="s">
        <v>460</v>
      </c>
      <c r="F210" s="232" t="s">
        <v>461</v>
      </c>
      <c r="G210" s="233" t="s">
        <v>352</v>
      </c>
      <c r="H210" s="234">
        <v>668.88499999999999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41</v>
      </c>
      <c r="O210" s="88"/>
      <c r="P210" s="226">
        <f>O210*H210</f>
        <v>0</v>
      </c>
      <c r="Q210" s="226">
        <v>0.081000000000000003</v>
      </c>
      <c r="R210" s="226">
        <f>Q210*H210</f>
        <v>54.179684999999999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149</v>
      </c>
      <c r="AT210" s="228" t="s">
        <v>145</v>
      </c>
      <c r="AU210" s="228" t="s">
        <v>86</v>
      </c>
      <c r="AY210" s="14" t="s">
        <v>118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124</v>
      </c>
      <c r="BM210" s="228" t="s">
        <v>462</v>
      </c>
    </row>
    <row r="211" s="2" customFormat="1" ht="21.75" customHeight="1">
      <c r="A211" s="35"/>
      <c r="B211" s="36"/>
      <c r="C211" s="230" t="s">
        <v>463</v>
      </c>
      <c r="D211" s="230" t="s">
        <v>145</v>
      </c>
      <c r="E211" s="231" t="s">
        <v>464</v>
      </c>
      <c r="F211" s="232" t="s">
        <v>465</v>
      </c>
      <c r="G211" s="233" t="s">
        <v>352</v>
      </c>
      <c r="H211" s="234">
        <v>410.06</v>
      </c>
      <c r="I211" s="235"/>
      <c r="J211" s="236">
        <f>ROUND(I211*H211,2)</f>
        <v>0</v>
      </c>
      <c r="K211" s="237"/>
      <c r="L211" s="238"/>
      <c r="M211" s="239" t="s">
        <v>1</v>
      </c>
      <c r="N211" s="240" t="s">
        <v>41</v>
      </c>
      <c r="O211" s="88"/>
      <c r="P211" s="226">
        <f>O211*H211</f>
        <v>0</v>
      </c>
      <c r="Q211" s="226">
        <v>0.048300000000000003</v>
      </c>
      <c r="R211" s="226">
        <f>Q211*H211</f>
        <v>19.805898000000003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149</v>
      </c>
      <c r="AT211" s="228" t="s">
        <v>145</v>
      </c>
      <c r="AU211" s="228" t="s">
        <v>86</v>
      </c>
      <c r="AY211" s="14" t="s">
        <v>118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84</v>
      </c>
      <c r="BK211" s="229">
        <f>ROUND(I211*H211,2)</f>
        <v>0</v>
      </c>
      <c r="BL211" s="14" t="s">
        <v>124</v>
      </c>
      <c r="BM211" s="228" t="s">
        <v>466</v>
      </c>
    </row>
    <row r="212" s="2" customFormat="1" ht="24.15" customHeight="1">
      <c r="A212" s="35"/>
      <c r="B212" s="36"/>
      <c r="C212" s="230" t="s">
        <v>467</v>
      </c>
      <c r="D212" s="230" t="s">
        <v>145</v>
      </c>
      <c r="E212" s="231" t="s">
        <v>468</v>
      </c>
      <c r="F212" s="232" t="s">
        <v>469</v>
      </c>
      <c r="G212" s="233" t="s">
        <v>352</v>
      </c>
      <c r="H212" s="234">
        <v>6.0899999999999999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41</v>
      </c>
      <c r="O212" s="88"/>
      <c r="P212" s="226">
        <f>O212*H212</f>
        <v>0</v>
      </c>
      <c r="Q212" s="226">
        <v>0.065670000000000006</v>
      </c>
      <c r="R212" s="226">
        <f>Q212*H212</f>
        <v>0.39993030000000002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149</v>
      </c>
      <c r="AT212" s="228" t="s">
        <v>145</v>
      </c>
      <c r="AU212" s="228" t="s">
        <v>86</v>
      </c>
      <c r="AY212" s="14" t="s">
        <v>118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84</v>
      </c>
      <c r="BK212" s="229">
        <f>ROUND(I212*H212,2)</f>
        <v>0</v>
      </c>
      <c r="BL212" s="14" t="s">
        <v>124</v>
      </c>
      <c r="BM212" s="228" t="s">
        <v>470</v>
      </c>
    </row>
    <row r="213" s="2" customFormat="1" ht="49.05" customHeight="1">
      <c r="A213" s="35"/>
      <c r="B213" s="36"/>
      <c r="C213" s="216" t="s">
        <v>471</v>
      </c>
      <c r="D213" s="216" t="s">
        <v>120</v>
      </c>
      <c r="E213" s="217" t="s">
        <v>472</v>
      </c>
      <c r="F213" s="218" t="s">
        <v>473</v>
      </c>
      <c r="G213" s="219" t="s">
        <v>352</v>
      </c>
      <c r="H213" s="220">
        <v>55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0.16849</v>
      </c>
      <c r="R213" s="226">
        <f>Q213*H213</f>
        <v>9.2669499999999996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124</v>
      </c>
      <c r="AT213" s="228" t="s">
        <v>120</v>
      </c>
      <c r="AU213" s="228" t="s">
        <v>86</v>
      </c>
      <c r="AY213" s="14" t="s">
        <v>118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84</v>
      </c>
      <c r="BK213" s="229">
        <f>ROUND(I213*H213,2)</f>
        <v>0</v>
      </c>
      <c r="BL213" s="14" t="s">
        <v>124</v>
      </c>
      <c r="BM213" s="228" t="s">
        <v>474</v>
      </c>
    </row>
    <row r="214" s="2" customFormat="1" ht="16.5" customHeight="1">
      <c r="A214" s="35"/>
      <c r="B214" s="36"/>
      <c r="C214" s="230" t="s">
        <v>475</v>
      </c>
      <c r="D214" s="230" t="s">
        <v>145</v>
      </c>
      <c r="E214" s="231" t="s">
        <v>476</v>
      </c>
      <c r="F214" s="232" t="s">
        <v>477</v>
      </c>
      <c r="G214" s="233" t="s">
        <v>352</v>
      </c>
      <c r="H214" s="234">
        <v>56.100000000000001</v>
      </c>
      <c r="I214" s="235"/>
      <c r="J214" s="236">
        <f>ROUND(I214*H214,2)</f>
        <v>0</v>
      </c>
      <c r="K214" s="237"/>
      <c r="L214" s="238"/>
      <c r="M214" s="239" t="s">
        <v>1</v>
      </c>
      <c r="N214" s="240" t="s">
        <v>41</v>
      </c>
      <c r="O214" s="88"/>
      <c r="P214" s="226">
        <f>O214*H214</f>
        <v>0</v>
      </c>
      <c r="Q214" s="226">
        <v>0.056120000000000003</v>
      </c>
      <c r="R214" s="226">
        <f>Q214*H214</f>
        <v>3.1483320000000004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149</v>
      </c>
      <c r="AT214" s="228" t="s">
        <v>145</v>
      </c>
      <c r="AU214" s="228" t="s">
        <v>86</v>
      </c>
      <c r="AY214" s="14" t="s">
        <v>118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84</v>
      </c>
      <c r="BK214" s="229">
        <f>ROUND(I214*H214,2)</f>
        <v>0</v>
      </c>
      <c r="BL214" s="14" t="s">
        <v>124</v>
      </c>
      <c r="BM214" s="228" t="s">
        <v>478</v>
      </c>
    </row>
    <row r="215" s="2" customFormat="1" ht="44.25" customHeight="1">
      <c r="A215" s="35"/>
      <c r="B215" s="36"/>
      <c r="C215" s="216" t="s">
        <v>479</v>
      </c>
      <c r="D215" s="216" t="s">
        <v>120</v>
      </c>
      <c r="E215" s="217" t="s">
        <v>480</v>
      </c>
      <c r="F215" s="218" t="s">
        <v>481</v>
      </c>
      <c r="G215" s="219" t="s">
        <v>352</v>
      </c>
      <c r="H215" s="220">
        <v>296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41</v>
      </c>
      <c r="O215" s="88"/>
      <c r="P215" s="226">
        <f>O215*H215</f>
        <v>0</v>
      </c>
      <c r="Q215" s="226">
        <v>0.10095</v>
      </c>
      <c r="R215" s="226">
        <f>Q215*H215</f>
        <v>29.8812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124</v>
      </c>
      <c r="AT215" s="228" t="s">
        <v>120</v>
      </c>
      <c r="AU215" s="228" t="s">
        <v>86</v>
      </c>
      <c r="AY215" s="14" t="s">
        <v>118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84</v>
      </c>
      <c r="BK215" s="229">
        <f>ROUND(I215*H215,2)</f>
        <v>0</v>
      </c>
      <c r="BL215" s="14" t="s">
        <v>124</v>
      </c>
      <c r="BM215" s="228" t="s">
        <v>482</v>
      </c>
    </row>
    <row r="216" s="2" customFormat="1" ht="16.5" customHeight="1">
      <c r="A216" s="35"/>
      <c r="B216" s="36"/>
      <c r="C216" s="230" t="s">
        <v>483</v>
      </c>
      <c r="D216" s="230" t="s">
        <v>145</v>
      </c>
      <c r="E216" s="231" t="s">
        <v>484</v>
      </c>
      <c r="F216" s="232" t="s">
        <v>485</v>
      </c>
      <c r="G216" s="233" t="s">
        <v>352</v>
      </c>
      <c r="H216" s="234">
        <v>301.92000000000002</v>
      </c>
      <c r="I216" s="235"/>
      <c r="J216" s="236">
        <f>ROUND(I216*H216,2)</f>
        <v>0</v>
      </c>
      <c r="K216" s="237"/>
      <c r="L216" s="238"/>
      <c r="M216" s="239" t="s">
        <v>1</v>
      </c>
      <c r="N216" s="240" t="s">
        <v>41</v>
      </c>
      <c r="O216" s="88"/>
      <c r="P216" s="226">
        <f>O216*H216</f>
        <v>0</v>
      </c>
      <c r="Q216" s="226">
        <v>0.024</v>
      </c>
      <c r="R216" s="226">
        <f>Q216*H216</f>
        <v>7.246080000000001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149</v>
      </c>
      <c r="AT216" s="228" t="s">
        <v>145</v>
      </c>
      <c r="AU216" s="228" t="s">
        <v>86</v>
      </c>
      <c r="AY216" s="14" t="s">
        <v>118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124</v>
      </c>
      <c r="BM216" s="228" t="s">
        <v>486</v>
      </c>
    </row>
    <row r="217" s="2" customFormat="1" ht="16.5" customHeight="1">
      <c r="A217" s="35"/>
      <c r="B217" s="36"/>
      <c r="C217" s="216" t="s">
        <v>487</v>
      </c>
      <c r="D217" s="216" t="s">
        <v>120</v>
      </c>
      <c r="E217" s="217" t="s">
        <v>488</v>
      </c>
      <c r="F217" s="218" t="s">
        <v>489</v>
      </c>
      <c r="G217" s="219" t="s">
        <v>269</v>
      </c>
      <c r="H217" s="220">
        <v>4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124</v>
      </c>
      <c r="AT217" s="228" t="s">
        <v>120</v>
      </c>
      <c r="AU217" s="228" t="s">
        <v>86</v>
      </c>
      <c r="AY217" s="14" t="s">
        <v>118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84</v>
      </c>
      <c r="BK217" s="229">
        <f>ROUND(I217*H217,2)</f>
        <v>0</v>
      </c>
      <c r="BL217" s="14" t="s">
        <v>124</v>
      </c>
      <c r="BM217" s="228" t="s">
        <v>490</v>
      </c>
    </row>
    <row r="218" s="12" customFormat="1" ht="22.8" customHeight="1">
      <c r="A218" s="12"/>
      <c r="B218" s="200"/>
      <c r="C218" s="201"/>
      <c r="D218" s="202" t="s">
        <v>75</v>
      </c>
      <c r="E218" s="214" t="s">
        <v>182</v>
      </c>
      <c r="F218" s="214" t="s">
        <v>183</v>
      </c>
      <c r="G218" s="201"/>
      <c r="H218" s="201"/>
      <c r="I218" s="204"/>
      <c r="J218" s="215">
        <f>BK218</f>
        <v>0</v>
      </c>
      <c r="K218" s="201"/>
      <c r="L218" s="206"/>
      <c r="M218" s="207"/>
      <c r="N218" s="208"/>
      <c r="O218" s="208"/>
      <c r="P218" s="209">
        <f>SUM(P219:P220)</f>
        <v>0</v>
      </c>
      <c r="Q218" s="208"/>
      <c r="R218" s="209">
        <f>SUM(R219:R220)</f>
        <v>0</v>
      </c>
      <c r="S218" s="208"/>
      <c r="T218" s="210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1" t="s">
        <v>84</v>
      </c>
      <c r="AT218" s="212" t="s">
        <v>75</v>
      </c>
      <c r="AU218" s="212" t="s">
        <v>84</v>
      </c>
      <c r="AY218" s="211" t="s">
        <v>118</v>
      </c>
      <c r="BK218" s="213">
        <f>SUM(BK219:BK220)</f>
        <v>0</v>
      </c>
    </row>
    <row r="219" s="2" customFormat="1" ht="37.8" customHeight="1">
      <c r="A219" s="35"/>
      <c r="B219" s="36"/>
      <c r="C219" s="216" t="s">
        <v>491</v>
      </c>
      <c r="D219" s="216" t="s">
        <v>120</v>
      </c>
      <c r="E219" s="217" t="s">
        <v>189</v>
      </c>
      <c r="F219" s="218" t="s">
        <v>190</v>
      </c>
      <c r="G219" s="219" t="s">
        <v>148</v>
      </c>
      <c r="H219" s="220">
        <v>0.38800000000000001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124</v>
      </c>
      <c r="AT219" s="228" t="s">
        <v>120</v>
      </c>
      <c r="AU219" s="228" t="s">
        <v>86</v>
      </c>
      <c r="AY219" s="14" t="s">
        <v>118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84</v>
      </c>
      <c r="BK219" s="229">
        <f>ROUND(I219*H219,2)</f>
        <v>0</v>
      </c>
      <c r="BL219" s="14" t="s">
        <v>124</v>
      </c>
      <c r="BM219" s="228" t="s">
        <v>492</v>
      </c>
    </row>
    <row r="220" s="2" customFormat="1" ht="37.8" customHeight="1">
      <c r="A220" s="35"/>
      <c r="B220" s="36"/>
      <c r="C220" s="216" t="s">
        <v>493</v>
      </c>
      <c r="D220" s="216" t="s">
        <v>120</v>
      </c>
      <c r="E220" s="217" t="s">
        <v>193</v>
      </c>
      <c r="F220" s="218" t="s">
        <v>194</v>
      </c>
      <c r="G220" s="219" t="s">
        <v>148</v>
      </c>
      <c r="H220" s="220">
        <v>1.1639999999999999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41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124</v>
      </c>
      <c r="AT220" s="228" t="s">
        <v>120</v>
      </c>
      <c r="AU220" s="228" t="s">
        <v>86</v>
      </c>
      <c r="AY220" s="14" t="s">
        <v>118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84</v>
      </c>
      <c r="BK220" s="229">
        <f>ROUND(I220*H220,2)</f>
        <v>0</v>
      </c>
      <c r="BL220" s="14" t="s">
        <v>124</v>
      </c>
      <c r="BM220" s="228" t="s">
        <v>494</v>
      </c>
    </row>
    <row r="221" s="12" customFormat="1" ht="22.8" customHeight="1">
      <c r="A221" s="12"/>
      <c r="B221" s="200"/>
      <c r="C221" s="201"/>
      <c r="D221" s="202" t="s">
        <v>75</v>
      </c>
      <c r="E221" s="214" t="s">
        <v>495</v>
      </c>
      <c r="F221" s="214" t="s">
        <v>496</v>
      </c>
      <c r="G221" s="201"/>
      <c r="H221" s="201"/>
      <c r="I221" s="204"/>
      <c r="J221" s="215">
        <f>BK221</f>
        <v>0</v>
      </c>
      <c r="K221" s="201"/>
      <c r="L221" s="206"/>
      <c r="M221" s="207"/>
      <c r="N221" s="208"/>
      <c r="O221" s="208"/>
      <c r="P221" s="209">
        <f>SUM(P222:P223)</f>
        <v>0</v>
      </c>
      <c r="Q221" s="208"/>
      <c r="R221" s="209">
        <f>SUM(R222:R223)</f>
        <v>0</v>
      </c>
      <c r="S221" s="208"/>
      <c r="T221" s="210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1" t="s">
        <v>84</v>
      </c>
      <c r="AT221" s="212" t="s">
        <v>75</v>
      </c>
      <c r="AU221" s="212" t="s">
        <v>84</v>
      </c>
      <c r="AY221" s="211" t="s">
        <v>118</v>
      </c>
      <c r="BK221" s="213">
        <f>SUM(BK222:BK223)</f>
        <v>0</v>
      </c>
    </row>
    <row r="222" s="2" customFormat="1" ht="44.25" customHeight="1">
      <c r="A222" s="35"/>
      <c r="B222" s="36"/>
      <c r="C222" s="216" t="s">
        <v>497</v>
      </c>
      <c r="D222" s="216" t="s">
        <v>120</v>
      </c>
      <c r="E222" s="217" t="s">
        <v>498</v>
      </c>
      <c r="F222" s="218" t="s">
        <v>499</v>
      </c>
      <c r="G222" s="219" t="s">
        <v>148</v>
      </c>
      <c r="H222" s="220">
        <v>781.46500000000003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41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124</v>
      </c>
      <c r="AT222" s="228" t="s">
        <v>120</v>
      </c>
      <c r="AU222" s="228" t="s">
        <v>86</v>
      </c>
      <c r="AY222" s="14" t="s">
        <v>118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84</v>
      </c>
      <c r="BK222" s="229">
        <f>ROUND(I222*H222,2)</f>
        <v>0</v>
      </c>
      <c r="BL222" s="14" t="s">
        <v>124</v>
      </c>
      <c r="BM222" s="228" t="s">
        <v>500</v>
      </c>
    </row>
    <row r="223" s="2" customFormat="1" ht="55.5" customHeight="1">
      <c r="A223" s="35"/>
      <c r="B223" s="36"/>
      <c r="C223" s="216" t="s">
        <v>501</v>
      </c>
      <c r="D223" s="216" t="s">
        <v>120</v>
      </c>
      <c r="E223" s="217" t="s">
        <v>502</v>
      </c>
      <c r="F223" s="218" t="s">
        <v>503</v>
      </c>
      <c r="G223" s="219" t="s">
        <v>148</v>
      </c>
      <c r="H223" s="220">
        <v>781.46500000000003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41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124</v>
      </c>
      <c r="AT223" s="228" t="s">
        <v>120</v>
      </c>
      <c r="AU223" s="228" t="s">
        <v>86</v>
      </c>
      <c r="AY223" s="14" t="s">
        <v>118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84</v>
      </c>
      <c r="BK223" s="229">
        <f>ROUND(I223*H223,2)</f>
        <v>0</v>
      </c>
      <c r="BL223" s="14" t="s">
        <v>124</v>
      </c>
      <c r="BM223" s="228" t="s">
        <v>504</v>
      </c>
    </row>
    <row r="224" s="12" customFormat="1" ht="25.92" customHeight="1">
      <c r="A224" s="12"/>
      <c r="B224" s="200"/>
      <c r="C224" s="201"/>
      <c r="D224" s="202" t="s">
        <v>75</v>
      </c>
      <c r="E224" s="203" t="s">
        <v>505</v>
      </c>
      <c r="F224" s="203" t="s">
        <v>506</v>
      </c>
      <c r="G224" s="201"/>
      <c r="H224" s="201"/>
      <c r="I224" s="204"/>
      <c r="J224" s="205">
        <f>BK224</f>
        <v>0</v>
      </c>
      <c r="K224" s="201"/>
      <c r="L224" s="206"/>
      <c r="M224" s="207"/>
      <c r="N224" s="208"/>
      <c r="O224" s="208"/>
      <c r="P224" s="209">
        <f>P225+P229+P233+P235</f>
        <v>0</v>
      </c>
      <c r="Q224" s="208"/>
      <c r="R224" s="209">
        <f>R225+R229+R233+R235</f>
        <v>0</v>
      </c>
      <c r="S224" s="208"/>
      <c r="T224" s="210">
        <f>T225+T229+T233+T235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1" t="s">
        <v>136</v>
      </c>
      <c r="AT224" s="212" t="s">
        <v>75</v>
      </c>
      <c r="AU224" s="212" t="s">
        <v>76</v>
      </c>
      <c r="AY224" s="211" t="s">
        <v>118</v>
      </c>
      <c r="BK224" s="213">
        <f>BK225+BK229+BK233+BK235</f>
        <v>0</v>
      </c>
    </row>
    <row r="225" s="12" customFormat="1" ht="22.8" customHeight="1">
      <c r="A225" s="12"/>
      <c r="B225" s="200"/>
      <c r="C225" s="201"/>
      <c r="D225" s="202" t="s">
        <v>75</v>
      </c>
      <c r="E225" s="214" t="s">
        <v>507</v>
      </c>
      <c r="F225" s="214" t="s">
        <v>508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SUM(P226:P228)</f>
        <v>0</v>
      </c>
      <c r="Q225" s="208"/>
      <c r="R225" s="209">
        <f>SUM(R226:R228)</f>
        <v>0</v>
      </c>
      <c r="S225" s="208"/>
      <c r="T225" s="210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136</v>
      </c>
      <c r="AT225" s="212" t="s">
        <v>75</v>
      </c>
      <c r="AU225" s="212" t="s">
        <v>84</v>
      </c>
      <c r="AY225" s="211" t="s">
        <v>118</v>
      </c>
      <c r="BK225" s="213">
        <f>SUM(BK226:BK228)</f>
        <v>0</v>
      </c>
    </row>
    <row r="226" s="2" customFormat="1" ht="16.5" customHeight="1">
      <c r="A226" s="35"/>
      <c r="B226" s="36"/>
      <c r="C226" s="216" t="s">
        <v>509</v>
      </c>
      <c r="D226" s="216" t="s">
        <v>120</v>
      </c>
      <c r="E226" s="217" t="s">
        <v>510</v>
      </c>
      <c r="F226" s="218" t="s">
        <v>511</v>
      </c>
      <c r="G226" s="219" t="s">
        <v>512</v>
      </c>
      <c r="H226" s="220">
        <v>1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513</v>
      </c>
      <c r="AT226" s="228" t="s">
        <v>120</v>
      </c>
      <c r="AU226" s="228" t="s">
        <v>86</v>
      </c>
      <c r="AY226" s="14" t="s">
        <v>118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84</v>
      </c>
      <c r="BK226" s="229">
        <f>ROUND(I226*H226,2)</f>
        <v>0</v>
      </c>
      <c r="BL226" s="14" t="s">
        <v>513</v>
      </c>
      <c r="BM226" s="228" t="s">
        <v>514</v>
      </c>
    </row>
    <row r="227" s="2" customFormat="1" ht="24.15" customHeight="1">
      <c r="A227" s="35"/>
      <c r="B227" s="36"/>
      <c r="C227" s="216" t="s">
        <v>515</v>
      </c>
      <c r="D227" s="216" t="s">
        <v>120</v>
      </c>
      <c r="E227" s="217" t="s">
        <v>516</v>
      </c>
      <c r="F227" s="218" t="s">
        <v>517</v>
      </c>
      <c r="G227" s="219" t="s">
        <v>518</v>
      </c>
      <c r="H227" s="220">
        <v>1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41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513</v>
      </c>
      <c r="AT227" s="228" t="s">
        <v>120</v>
      </c>
      <c r="AU227" s="228" t="s">
        <v>86</v>
      </c>
      <c r="AY227" s="14" t="s">
        <v>118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84</v>
      </c>
      <c r="BK227" s="229">
        <f>ROUND(I227*H227,2)</f>
        <v>0</v>
      </c>
      <c r="BL227" s="14" t="s">
        <v>513</v>
      </c>
      <c r="BM227" s="228" t="s">
        <v>519</v>
      </c>
    </row>
    <row r="228" s="2" customFormat="1" ht="16.5" customHeight="1">
      <c r="A228" s="35"/>
      <c r="B228" s="36"/>
      <c r="C228" s="216" t="s">
        <v>520</v>
      </c>
      <c r="D228" s="216" t="s">
        <v>120</v>
      </c>
      <c r="E228" s="217" t="s">
        <v>521</v>
      </c>
      <c r="F228" s="218" t="s">
        <v>522</v>
      </c>
      <c r="G228" s="219" t="s">
        <v>523</v>
      </c>
      <c r="H228" s="220">
        <v>20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41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513</v>
      </c>
      <c r="AT228" s="228" t="s">
        <v>120</v>
      </c>
      <c r="AU228" s="228" t="s">
        <v>86</v>
      </c>
      <c r="AY228" s="14" t="s">
        <v>118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84</v>
      </c>
      <c r="BK228" s="229">
        <f>ROUND(I228*H228,2)</f>
        <v>0</v>
      </c>
      <c r="BL228" s="14" t="s">
        <v>513</v>
      </c>
      <c r="BM228" s="228" t="s">
        <v>524</v>
      </c>
    </row>
    <row r="229" s="12" customFormat="1" ht="22.8" customHeight="1">
      <c r="A229" s="12"/>
      <c r="B229" s="200"/>
      <c r="C229" s="201"/>
      <c r="D229" s="202" t="s">
        <v>75</v>
      </c>
      <c r="E229" s="214" t="s">
        <v>525</v>
      </c>
      <c r="F229" s="214" t="s">
        <v>526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SUM(P230:P232)</f>
        <v>0</v>
      </c>
      <c r="Q229" s="208"/>
      <c r="R229" s="209">
        <f>SUM(R230:R232)</f>
        <v>0</v>
      </c>
      <c r="S229" s="208"/>
      <c r="T229" s="210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1" t="s">
        <v>136</v>
      </c>
      <c r="AT229" s="212" t="s">
        <v>75</v>
      </c>
      <c r="AU229" s="212" t="s">
        <v>84</v>
      </c>
      <c r="AY229" s="211" t="s">
        <v>118</v>
      </c>
      <c r="BK229" s="213">
        <f>SUM(BK230:BK232)</f>
        <v>0</v>
      </c>
    </row>
    <row r="230" s="2" customFormat="1" ht="16.5" customHeight="1">
      <c r="A230" s="35"/>
      <c r="B230" s="36"/>
      <c r="C230" s="216" t="s">
        <v>527</v>
      </c>
      <c r="D230" s="216" t="s">
        <v>120</v>
      </c>
      <c r="E230" s="217" t="s">
        <v>528</v>
      </c>
      <c r="F230" s="218" t="s">
        <v>529</v>
      </c>
      <c r="G230" s="219" t="s">
        <v>530</v>
      </c>
      <c r="H230" s="220">
        <v>1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41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513</v>
      </c>
      <c r="AT230" s="228" t="s">
        <v>120</v>
      </c>
      <c r="AU230" s="228" t="s">
        <v>86</v>
      </c>
      <c r="AY230" s="14" t="s">
        <v>118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84</v>
      </c>
      <c r="BK230" s="229">
        <f>ROUND(I230*H230,2)</f>
        <v>0</v>
      </c>
      <c r="BL230" s="14" t="s">
        <v>513</v>
      </c>
      <c r="BM230" s="228" t="s">
        <v>531</v>
      </c>
    </row>
    <row r="231" s="2" customFormat="1" ht="16.5" customHeight="1">
      <c r="A231" s="35"/>
      <c r="B231" s="36"/>
      <c r="C231" s="216" t="s">
        <v>532</v>
      </c>
      <c r="D231" s="216" t="s">
        <v>120</v>
      </c>
      <c r="E231" s="217" t="s">
        <v>533</v>
      </c>
      <c r="F231" s="218" t="s">
        <v>534</v>
      </c>
      <c r="G231" s="219" t="s">
        <v>518</v>
      </c>
      <c r="H231" s="220">
        <v>1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41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513</v>
      </c>
      <c r="AT231" s="228" t="s">
        <v>120</v>
      </c>
      <c r="AU231" s="228" t="s">
        <v>86</v>
      </c>
      <c r="AY231" s="14" t="s">
        <v>118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84</v>
      </c>
      <c r="BK231" s="229">
        <f>ROUND(I231*H231,2)</f>
        <v>0</v>
      </c>
      <c r="BL231" s="14" t="s">
        <v>513</v>
      </c>
      <c r="BM231" s="228" t="s">
        <v>535</v>
      </c>
    </row>
    <row r="232" s="2" customFormat="1" ht="16.5" customHeight="1">
      <c r="A232" s="35"/>
      <c r="B232" s="36"/>
      <c r="C232" s="216" t="s">
        <v>536</v>
      </c>
      <c r="D232" s="216" t="s">
        <v>120</v>
      </c>
      <c r="E232" s="217" t="s">
        <v>537</v>
      </c>
      <c r="F232" s="218" t="s">
        <v>538</v>
      </c>
      <c r="G232" s="219" t="s">
        <v>518</v>
      </c>
      <c r="H232" s="220">
        <v>1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41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513</v>
      </c>
      <c r="AT232" s="228" t="s">
        <v>120</v>
      </c>
      <c r="AU232" s="228" t="s">
        <v>86</v>
      </c>
      <c r="AY232" s="14" t="s">
        <v>118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84</v>
      </c>
      <c r="BK232" s="229">
        <f>ROUND(I232*H232,2)</f>
        <v>0</v>
      </c>
      <c r="BL232" s="14" t="s">
        <v>513</v>
      </c>
      <c r="BM232" s="228" t="s">
        <v>539</v>
      </c>
    </row>
    <row r="233" s="12" customFormat="1" ht="22.8" customHeight="1">
      <c r="A233" s="12"/>
      <c r="B233" s="200"/>
      <c r="C233" s="201"/>
      <c r="D233" s="202" t="s">
        <v>75</v>
      </c>
      <c r="E233" s="214" t="s">
        <v>540</v>
      </c>
      <c r="F233" s="214" t="s">
        <v>541</v>
      </c>
      <c r="G233" s="201"/>
      <c r="H233" s="201"/>
      <c r="I233" s="204"/>
      <c r="J233" s="215">
        <f>BK233</f>
        <v>0</v>
      </c>
      <c r="K233" s="201"/>
      <c r="L233" s="206"/>
      <c r="M233" s="207"/>
      <c r="N233" s="208"/>
      <c r="O233" s="208"/>
      <c r="P233" s="209">
        <f>P234</f>
        <v>0</v>
      </c>
      <c r="Q233" s="208"/>
      <c r="R233" s="209">
        <f>R234</f>
        <v>0</v>
      </c>
      <c r="S233" s="208"/>
      <c r="T233" s="210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136</v>
      </c>
      <c r="AT233" s="212" t="s">
        <v>75</v>
      </c>
      <c r="AU233" s="212" t="s">
        <v>84</v>
      </c>
      <c r="AY233" s="211" t="s">
        <v>118</v>
      </c>
      <c r="BK233" s="213">
        <f>BK234</f>
        <v>0</v>
      </c>
    </row>
    <row r="234" s="2" customFormat="1" ht="16.5" customHeight="1">
      <c r="A234" s="35"/>
      <c r="B234" s="36"/>
      <c r="C234" s="216" t="s">
        <v>542</v>
      </c>
      <c r="D234" s="216" t="s">
        <v>120</v>
      </c>
      <c r="E234" s="217" t="s">
        <v>543</v>
      </c>
      <c r="F234" s="218" t="s">
        <v>544</v>
      </c>
      <c r="G234" s="219" t="s">
        <v>545</v>
      </c>
      <c r="H234" s="220">
        <v>1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41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513</v>
      </c>
      <c r="AT234" s="228" t="s">
        <v>120</v>
      </c>
      <c r="AU234" s="228" t="s">
        <v>86</v>
      </c>
      <c r="AY234" s="14" t="s">
        <v>118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84</v>
      </c>
      <c r="BK234" s="229">
        <f>ROUND(I234*H234,2)</f>
        <v>0</v>
      </c>
      <c r="BL234" s="14" t="s">
        <v>513</v>
      </c>
      <c r="BM234" s="228" t="s">
        <v>546</v>
      </c>
    </row>
    <row r="235" s="12" customFormat="1" ht="22.8" customHeight="1">
      <c r="A235" s="12"/>
      <c r="B235" s="200"/>
      <c r="C235" s="201"/>
      <c r="D235" s="202" t="s">
        <v>75</v>
      </c>
      <c r="E235" s="214" t="s">
        <v>547</v>
      </c>
      <c r="F235" s="214" t="s">
        <v>548</v>
      </c>
      <c r="G235" s="201"/>
      <c r="H235" s="201"/>
      <c r="I235" s="204"/>
      <c r="J235" s="215">
        <f>BK235</f>
        <v>0</v>
      </c>
      <c r="K235" s="201"/>
      <c r="L235" s="206"/>
      <c r="M235" s="207"/>
      <c r="N235" s="208"/>
      <c r="O235" s="208"/>
      <c r="P235" s="209">
        <f>P236</f>
        <v>0</v>
      </c>
      <c r="Q235" s="208"/>
      <c r="R235" s="209">
        <f>R236</f>
        <v>0</v>
      </c>
      <c r="S235" s="208"/>
      <c r="T235" s="210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1" t="s">
        <v>136</v>
      </c>
      <c r="AT235" s="212" t="s">
        <v>75</v>
      </c>
      <c r="AU235" s="212" t="s">
        <v>84</v>
      </c>
      <c r="AY235" s="211" t="s">
        <v>118</v>
      </c>
      <c r="BK235" s="213">
        <f>BK236</f>
        <v>0</v>
      </c>
    </row>
    <row r="236" s="2" customFormat="1" ht="16.5" customHeight="1">
      <c r="A236" s="35"/>
      <c r="B236" s="36"/>
      <c r="C236" s="216" t="s">
        <v>549</v>
      </c>
      <c r="D236" s="216" t="s">
        <v>120</v>
      </c>
      <c r="E236" s="217" t="s">
        <v>550</v>
      </c>
      <c r="F236" s="218" t="s">
        <v>551</v>
      </c>
      <c r="G236" s="219" t="s">
        <v>552</v>
      </c>
      <c r="H236" s="220">
        <v>1</v>
      </c>
      <c r="I236" s="221"/>
      <c r="J236" s="222">
        <f>ROUND(I236*H236,2)</f>
        <v>0</v>
      </c>
      <c r="K236" s="223"/>
      <c r="L236" s="41"/>
      <c r="M236" s="241" t="s">
        <v>1</v>
      </c>
      <c r="N236" s="242" t="s">
        <v>41</v>
      </c>
      <c r="O236" s="243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513</v>
      </c>
      <c r="AT236" s="228" t="s">
        <v>120</v>
      </c>
      <c r="AU236" s="228" t="s">
        <v>86</v>
      </c>
      <c r="AY236" s="14" t="s">
        <v>118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84</v>
      </c>
      <c r="BK236" s="229">
        <f>ROUND(I236*H236,2)</f>
        <v>0</v>
      </c>
      <c r="BL236" s="14" t="s">
        <v>513</v>
      </c>
      <c r="BM236" s="228" t="s">
        <v>553</v>
      </c>
    </row>
    <row r="237" s="2" customFormat="1" ht="6.96" customHeight="1">
      <c r="A237" s="35"/>
      <c r="B237" s="63"/>
      <c r="C237" s="64"/>
      <c r="D237" s="64"/>
      <c r="E237" s="64"/>
      <c r="F237" s="64"/>
      <c r="G237" s="64"/>
      <c r="H237" s="64"/>
      <c r="I237" s="64"/>
      <c r="J237" s="64"/>
      <c r="K237" s="64"/>
      <c r="L237" s="41"/>
      <c r="M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</row>
  </sheetData>
  <sheetProtection sheet="1" autoFilter="0" formatColumns="0" formatRows="0" objects="1" scenarios="1" spinCount="100000" saltValue="PHnB8iKNdw1ZVmt/g6bE5wH24xPRmmYkKJZ0uIREUMTzUvco87WXtQObngS4EaEhiM3iRwPVQ9YpqNlbHh0U+A==" hashValue="7fqizxEWlq8iSs9fNwk2CFdSHxKHqziyx2Fe7VN76/Np05II1LJkPWZYNFofcVmUj00bNp5/wP6I8GFLax1eaA==" algorithmName="SHA-512" password="CA9C"/>
  <autoFilter ref="C131:K236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2024-03-20T14:15:09Z</dcterms:created>
  <dcterms:modified xsi:type="dcterms:W3CDTF">2024-03-20T14:15:16Z</dcterms:modified>
</cp:coreProperties>
</file>